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-156" yWindow="-96" windowWidth="15588" windowHeight="8772" tabRatio="748" activeTab="2"/>
  </bookViews>
  <sheets>
    <sheet name="источн №3" sheetId="5940" r:id="rId1"/>
    <sheet name="ФК" sheetId="47516" r:id="rId2"/>
    <sheet name="№5" sheetId="47520" r:id="rId3"/>
  </sheets>
  <definedNames>
    <definedName name="_xlnm._FilterDatabase" localSheetId="2" hidden="1">№5!$A$14:$H$14</definedName>
    <definedName name="Z_4F3F96C3_7B8B_440F_A7C0_DFFBDC784942_.wvu.FilterData" localSheetId="2" hidden="1">№5!#REF!</definedName>
    <definedName name="Z_6CB88F76_ADF1_43EB_B8FB_32CF6D2656A6_.wvu.Cols" localSheetId="2" hidden="1">№5!#REF!</definedName>
    <definedName name="Z_6CB88F76_ADF1_43EB_B8FB_32CF6D2656A6_.wvu.FilterData" localSheetId="2" hidden="1">№5!$A$11:$G$263</definedName>
    <definedName name="Z_6CB88F76_ADF1_43EB_B8FB_32CF6D2656A6_.wvu.PrintArea" localSheetId="2" hidden="1">№5!#REF!</definedName>
    <definedName name="Z_7BCFB845_C80C_48FE_B4FE_79B4B69115F3_.wvu.FilterData" localSheetId="2" hidden="1">№5!#REF!</definedName>
    <definedName name="Z_7D67130F_5829_47C5_93DE_738E8D41F162_.wvu.FilterData" localSheetId="2" hidden="1">№5!#REF!</definedName>
    <definedName name="Z_8E2E7D81_C767_11D8_A2FD_006098EF8B30_.wvu.Cols" localSheetId="2" hidden="1">№5!#REF!</definedName>
    <definedName name="Z_8E2E7D81_C767_11D8_A2FD_006098EF8B30_.wvu.FilterData" localSheetId="2" hidden="1">№5!$A$11:$G$263</definedName>
    <definedName name="Z_8E2E7D81_C767_11D8_A2FD_006098EF8B30_.wvu.PrintArea" localSheetId="2" hidden="1">№5!#REF!</definedName>
    <definedName name="Z_AAB63AD1_4FE4_4C7A_A62E_5A604C03BF55_.wvu.FilterData" localSheetId="2" hidden="1">№5!#REF!</definedName>
    <definedName name="Z_C231806E_9211_4D8F_9EB3_1A15C537C808_.wvu.FilterData" localSheetId="2" hidden="1">№5!#REF!</definedName>
    <definedName name="Z_D05021AF_1DB5_4AD7_B085_4CD71612CDB6_.wvu.FilterData" localSheetId="2" hidden="1">№5!#REF!</definedName>
    <definedName name="Z_D5E1AF6B_71F1_4B33_880B_72787157ADA9_.wvu.Cols" localSheetId="2" hidden="1">№5!#REF!,№5!#REF!</definedName>
    <definedName name="Z_D5E1AF6B_71F1_4B33_880B_72787157ADA9_.wvu.FilterData" localSheetId="2" hidden="1">№5!#REF!</definedName>
    <definedName name="Z_D5E1AF6B_71F1_4B33_880B_72787157ADA9_.wvu.PrintArea" localSheetId="2" hidden="1">№5!#REF!</definedName>
    <definedName name="Z_E2E14CAC_FED5_4087_B580_6F7DEE9C9BA1_.wvu.FilterData" localSheetId="2" hidden="1">№5!#REF!</definedName>
    <definedName name="Z_EF5A4981_C8E4_11D8_A2FC_006098EF8BA8_.wvu.Cols" localSheetId="2" hidden="1">№5!#REF!</definedName>
    <definedName name="Z_EF5A4981_C8E4_11D8_A2FC_006098EF8BA8_.wvu.PrintArea" localSheetId="2" hidden="1">№5!#REF!</definedName>
    <definedName name="Z_EF5A4981_C8E4_11D8_A2FC_006098EF8BA8_.wvu.PrintTitles" localSheetId="2" hidden="1">№5!$A$12:$IV$12</definedName>
    <definedName name="Z_EFA5B1DC_5497_4E2C_A2B5_ED756C88CC7C_.wvu.Cols" localSheetId="2" hidden="1">№5!#REF!</definedName>
    <definedName name="Z_EFA5B1DC_5497_4E2C_A2B5_ED756C88CC7C_.wvu.FilterData" localSheetId="2" hidden="1">№5!#REF!</definedName>
    <definedName name="_xlnm.Print_Titles" localSheetId="0">'источн №3'!$5:$5</definedName>
    <definedName name="_xlnm.Print_Titles" localSheetId="1">ФК!$5:$5</definedName>
    <definedName name="_xlnm.Print_Area" localSheetId="2">№5!$A$1:$K$278</definedName>
    <definedName name="_xlnm.Print_Area" localSheetId="1">ФК!$A$1:$I$40</definedName>
  </definedNames>
  <calcPr calcId="124519"/>
</workbook>
</file>

<file path=xl/calcChain.xml><?xml version="1.0" encoding="utf-8"?>
<calcChain xmlns="http://schemas.openxmlformats.org/spreadsheetml/2006/main">
  <c r="J205" i="47520"/>
  <c r="K205"/>
  <c r="B183"/>
  <c r="I170"/>
  <c r="H170"/>
  <c r="K183"/>
  <c r="J183"/>
  <c r="K182"/>
  <c r="J182"/>
  <c r="I182"/>
  <c r="H182"/>
  <c r="B214"/>
  <c r="H189"/>
  <c r="K214"/>
  <c r="J214"/>
  <c r="H213"/>
  <c r="I213"/>
  <c r="J213" s="1"/>
  <c r="K169"/>
  <c r="J169"/>
  <c r="K168"/>
  <c r="J168"/>
  <c r="K167"/>
  <c r="J167"/>
  <c r="K166"/>
  <c r="J166"/>
  <c r="I166"/>
  <c r="H166"/>
  <c r="I167"/>
  <c r="I168"/>
  <c r="H167"/>
  <c r="H168"/>
  <c r="I71"/>
  <c r="H71"/>
  <c r="I72"/>
  <c r="H72"/>
  <c r="K73"/>
  <c r="J73"/>
  <c r="B73"/>
  <c r="B70"/>
  <c r="E8" i="47516"/>
  <c r="K228" i="47520"/>
  <c r="K230"/>
  <c r="K231"/>
  <c r="K233"/>
  <c r="K235"/>
  <c r="K237"/>
  <c r="K239"/>
  <c r="K242"/>
  <c r="K245"/>
  <c r="K246"/>
  <c r="K248"/>
  <c r="K249"/>
  <c r="K251"/>
  <c r="K253"/>
  <c r="K258"/>
  <c r="K267"/>
  <c r="K268"/>
  <c r="K274"/>
  <c r="J227"/>
  <c r="J228"/>
  <c r="J231"/>
  <c r="J233"/>
  <c r="J235"/>
  <c r="J237"/>
  <c r="J239"/>
  <c r="J242"/>
  <c r="J243"/>
  <c r="J245"/>
  <c r="J246"/>
  <c r="J248"/>
  <c r="J249"/>
  <c r="J251"/>
  <c r="J253"/>
  <c r="J258"/>
  <c r="J267"/>
  <c r="J268"/>
  <c r="J274"/>
  <c r="I230"/>
  <c r="I236"/>
  <c r="I238"/>
  <c r="I241"/>
  <c r="I252"/>
  <c r="K252" s="1"/>
  <c r="I257"/>
  <c r="I256" s="1"/>
  <c r="I255" s="1"/>
  <c r="I263"/>
  <c r="I261" s="1"/>
  <c r="I272"/>
  <c r="K272" s="1"/>
  <c r="I273"/>
  <c r="K273" s="1"/>
  <c r="K206"/>
  <c r="K207"/>
  <c r="K208"/>
  <c r="K209"/>
  <c r="K211"/>
  <c r="K212"/>
  <c r="K220"/>
  <c r="K223"/>
  <c r="J206"/>
  <c r="J207"/>
  <c r="J208"/>
  <c r="J209"/>
  <c r="J211"/>
  <c r="J212"/>
  <c r="J220"/>
  <c r="J223"/>
  <c r="I219"/>
  <c r="I222"/>
  <c r="K159"/>
  <c r="K162"/>
  <c r="K165"/>
  <c r="K175"/>
  <c r="K178"/>
  <c r="K179"/>
  <c r="K181"/>
  <c r="K187"/>
  <c r="K188"/>
  <c r="K191"/>
  <c r="K192"/>
  <c r="K194"/>
  <c r="K196"/>
  <c r="K198"/>
  <c r="K200"/>
  <c r="K202"/>
  <c r="K204"/>
  <c r="J159"/>
  <c r="J162"/>
  <c r="J165"/>
  <c r="J175"/>
  <c r="J178"/>
  <c r="J179"/>
  <c r="J181"/>
  <c r="J187"/>
  <c r="J188"/>
  <c r="J191"/>
  <c r="J192"/>
  <c r="J194"/>
  <c r="J196"/>
  <c r="J198"/>
  <c r="J199"/>
  <c r="J200"/>
  <c r="J202"/>
  <c r="J204"/>
  <c r="I190"/>
  <c r="I193"/>
  <c r="I195"/>
  <c r="I174"/>
  <c r="I180"/>
  <c r="I158"/>
  <c r="I157" s="1"/>
  <c r="K125"/>
  <c r="K126"/>
  <c r="K131"/>
  <c r="K132"/>
  <c r="K134"/>
  <c r="K135"/>
  <c r="K136"/>
  <c r="K138"/>
  <c r="K143"/>
  <c r="K145"/>
  <c r="K148"/>
  <c r="K149"/>
  <c r="K151"/>
  <c r="K154"/>
  <c r="J126"/>
  <c r="J131"/>
  <c r="J132"/>
  <c r="J134"/>
  <c r="J135"/>
  <c r="J136"/>
  <c r="J138"/>
  <c r="J143"/>
  <c r="J145"/>
  <c r="J148"/>
  <c r="J149"/>
  <c r="J150"/>
  <c r="J151"/>
  <c r="J154"/>
  <c r="I152"/>
  <c r="K152" s="1"/>
  <c r="I153"/>
  <c r="K153" s="1"/>
  <c r="I147"/>
  <c r="I144"/>
  <c r="I142"/>
  <c r="I129"/>
  <c r="I128" s="1"/>
  <c r="I130"/>
  <c r="K97"/>
  <c r="K98"/>
  <c r="K99"/>
  <c r="K103"/>
  <c r="K107"/>
  <c r="K111"/>
  <c r="K113"/>
  <c r="K116"/>
  <c r="K122"/>
  <c r="K124"/>
  <c r="J97"/>
  <c r="J98"/>
  <c r="J101"/>
  <c r="J103"/>
  <c r="J107"/>
  <c r="J111"/>
  <c r="J113"/>
  <c r="J116"/>
  <c r="J122"/>
  <c r="J124"/>
  <c r="I123"/>
  <c r="I119" s="1"/>
  <c r="I115"/>
  <c r="I114" s="1"/>
  <c r="I102"/>
  <c r="I95" s="1"/>
  <c r="K81"/>
  <c r="K87"/>
  <c r="K90"/>
  <c r="K91"/>
  <c r="J81"/>
  <c r="J86"/>
  <c r="J87"/>
  <c r="J90"/>
  <c r="J91"/>
  <c r="I86"/>
  <c r="K86" s="1"/>
  <c r="I89"/>
  <c r="K53"/>
  <c r="K54"/>
  <c r="K57"/>
  <c r="K58"/>
  <c r="K61"/>
  <c r="K62"/>
  <c r="K63"/>
  <c r="K68"/>
  <c r="K70"/>
  <c r="K75"/>
  <c r="K77"/>
  <c r="K79"/>
  <c r="K80"/>
  <c r="J50"/>
  <c r="J54"/>
  <c r="J55"/>
  <c r="J58"/>
  <c r="J59"/>
  <c r="J62"/>
  <c r="J63"/>
  <c r="J68"/>
  <c r="J70"/>
  <c r="J75"/>
  <c r="J77"/>
  <c r="J78"/>
  <c r="J79"/>
  <c r="J80"/>
  <c r="I69"/>
  <c r="I66" s="1"/>
  <c r="I65" s="1"/>
  <c r="I74"/>
  <c r="K45"/>
  <c r="K46"/>
  <c r="K47"/>
  <c r="K49"/>
  <c r="J45"/>
  <c r="J46"/>
  <c r="J47"/>
  <c r="J49"/>
  <c r="I48"/>
  <c r="K48" s="1"/>
  <c r="I44"/>
  <c r="K40"/>
  <c r="J40"/>
  <c r="I38"/>
  <c r="I39"/>
  <c r="K39" s="1"/>
  <c r="K28"/>
  <c r="J24"/>
  <c r="J28"/>
  <c r="J33"/>
  <c r="K33" s="1"/>
  <c r="I31"/>
  <c r="I30" s="1"/>
  <c r="I29" s="1"/>
  <c r="I32"/>
  <c r="I21"/>
  <c r="I20" s="1"/>
  <c r="G9" i="47516" s="1"/>
  <c r="I22" i="47520"/>
  <c r="I23"/>
  <c r="H23"/>
  <c r="H22" s="1"/>
  <c r="H21" s="1"/>
  <c r="H20" s="1"/>
  <c r="E9" i="47516" s="1"/>
  <c r="H27" i="47520"/>
  <c r="H26" s="1"/>
  <c r="H25" s="1"/>
  <c r="J25" s="1"/>
  <c r="K25" s="1"/>
  <c r="H32"/>
  <c r="H31" s="1"/>
  <c r="H30" s="1"/>
  <c r="H29" s="1"/>
  <c r="E11" i="47516" s="1"/>
  <c r="H39" i="47520"/>
  <c r="H38" s="1"/>
  <c r="H37" s="1"/>
  <c r="H36" s="1"/>
  <c r="H44"/>
  <c r="H43" s="1"/>
  <c r="H42" s="1"/>
  <c r="H48"/>
  <c r="J48" s="1"/>
  <c r="H53"/>
  <c r="H52" s="1"/>
  <c r="H51" s="1"/>
  <c r="H50" s="1"/>
  <c r="K50" s="1"/>
  <c r="H57"/>
  <c r="H56" s="1"/>
  <c r="H55" s="1"/>
  <c r="K55" s="1"/>
  <c r="H62"/>
  <c r="H61" s="1"/>
  <c r="H60" s="1"/>
  <c r="H59" s="1"/>
  <c r="K59" s="1"/>
  <c r="H67"/>
  <c r="K67" s="1"/>
  <c r="H69"/>
  <c r="H74"/>
  <c r="H76"/>
  <c r="K76" s="1"/>
  <c r="H78"/>
  <c r="K78" s="1"/>
  <c r="B84"/>
  <c r="H86"/>
  <c r="H88"/>
  <c r="H85" s="1"/>
  <c r="H89"/>
  <c r="H96"/>
  <c r="J96" s="1"/>
  <c r="H99"/>
  <c r="J99" s="1"/>
  <c r="H100"/>
  <c r="J100" s="1"/>
  <c r="H101"/>
  <c r="K101" s="1"/>
  <c r="H102"/>
  <c r="H95" s="1"/>
  <c r="H94" s="1"/>
  <c r="H93" s="1"/>
  <c r="E16" i="47516" s="1"/>
  <c r="H105" i="47520"/>
  <c r="H104" s="1"/>
  <c r="J104" s="1"/>
  <c r="H106"/>
  <c r="K106" s="1"/>
  <c r="B109"/>
  <c r="B118" s="1"/>
  <c r="B140" s="1"/>
  <c r="H110"/>
  <c r="J110" s="1"/>
  <c r="H112"/>
  <c r="J112" s="1"/>
  <c r="B114"/>
  <c r="B119" s="1"/>
  <c r="H115"/>
  <c r="H109" s="1"/>
  <c r="H108" s="1"/>
  <c r="E18" i="47516" s="1"/>
  <c r="H120" i="47520"/>
  <c r="J120" s="1"/>
  <c r="H121"/>
  <c r="K121" s="1"/>
  <c r="H123"/>
  <c r="J123" s="1"/>
  <c r="B124"/>
  <c r="H125"/>
  <c r="J125" s="1"/>
  <c r="H130"/>
  <c r="H129" s="1"/>
  <c r="H128" s="1"/>
  <c r="B131"/>
  <c r="H133"/>
  <c r="J133" s="1"/>
  <c r="B134"/>
  <c r="H137"/>
  <c r="J137" s="1"/>
  <c r="H142"/>
  <c r="H144"/>
  <c r="H147"/>
  <c r="H146" s="1"/>
  <c r="B148"/>
  <c r="H150"/>
  <c r="K150" s="1"/>
  <c r="H152"/>
  <c r="J152" s="1"/>
  <c r="H153"/>
  <c r="J153" s="1"/>
  <c r="H157"/>
  <c r="H156" s="1"/>
  <c r="E24" i="47516" s="1"/>
  <c r="H158" i="47520"/>
  <c r="H161"/>
  <c r="K161" s="1"/>
  <c r="H164"/>
  <c r="H163" s="1"/>
  <c r="J163" s="1"/>
  <c r="H172"/>
  <c r="H171" s="1"/>
  <c r="J171" s="1"/>
  <c r="H174"/>
  <c r="H173" s="1"/>
  <c r="K173" s="1"/>
  <c r="H177"/>
  <c r="H176" s="1"/>
  <c r="J176" s="1"/>
  <c r="H180"/>
  <c r="H186"/>
  <c r="H185" s="1"/>
  <c r="J185" s="1"/>
  <c r="H190"/>
  <c r="J190" s="1"/>
  <c r="H193"/>
  <c r="J193" s="1"/>
  <c r="H195"/>
  <c r="J195" s="1"/>
  <c r="H197"/>
  <c r="J197" s="1"/>
  <c r="H199"/>
  <c r="K199" s="1"/>
  <c r="H201"/>
  <c r="J201" s="1"/>
  <c r="H203"/>
  <c r="K203" s="1"/>
  <c r="H207"/>
  <c r="H211"/>
  <c r="H210" s="1"/>
  <c r="K210" s="1"/>
  <c r="H219"/>
  <c r="H218" s="1"/>
  <c r="H222"/>
  <c r="H221" s="1"/>
  <c r="K221" s="1"/>
  <c r="H227"/>
  <c r="K227" s="1"/>
  <c r="H230"/>
  <c r="J230" s="1"/>
  <c r="H232"/>
  <c r="K232" s="1"/>
  <c r="H234"/>
  <c r="J234" s="1"/>
  <c r="B235"/>
  <c r="H236"/>
  <c r="H238"/>
  <c r="H241"/>
  <c r="J241" s="1"/>
  <c r="H243"/>
  <c r="K243" s="1"/>
  <c r="H244"/>
  <c r="K244" s="1"/>
  <c r="B248"/>
  <c r="H250"/>
  <c r="H247" s="1"/>
  <c r="J247" s="1"/>
  <c r="H252"/>
  <c r="H257"/>
  <c r="H256" s="1"/>
  <c r="H255" s="1"/>
  <c r="H254" s="1"/>
  <c r="H263"/>
  <c r="H262" s="1"/>
  <c r="H261" s="1"/>
  <c r="H260" s="1"/>
  <c r="E35" i="47516" s="1"/>
  <c r="H266" i="47520"/>
  <c r="H265" s="1"/>
  <c r="H264" s="1"/>
  <c r="K264" s="1"/>
  <c r="H273"/>
  <c r="H272" s="1"/>
  <c r="H271" s="1"/>
  <c r="H270" s="1"/>
  <c r="H269" s="1"/>
  <c r="E36" i="47516" s="1"/>
  <c r="H26"/>
  <c r="K213" i="47520" l="1"/>
  <c r="I189"/>
  <c r="I271"/>
  <c r="I270" s="1"/>
  <c r="K270" s="1"/>
  <c r="K261"/>
  <c r="K263"/>
  <c r="K257"/>
  <c r="J252"/>
  <c r="K241"/>
  <c r="I229"/>
  <c r="J238"/>
  <c r="J236"/>
  <c r="K236"/>
  <c r="K222"/>
  <c r="K219"/>
  <c r="K195"/>
  <c r="K193"/>
  <c r="K190"/>
  <c r="J158"/>
  <c r="K180"/>
  <c r="J180"/>
  <c r="J173"/>
  <c r="K174"/>
  <c r="K147"/>
  <c r="I141"/>
  <c r="J142"/>
  <c r="K142"/>
  <c r="H141"/>
  <c r="H140" s="1"/>
  <c r="H139" s="1"/>
  <c r="K130"/>
  <c r="K110"/>
  <c r="J105"/>
  <c r="K89"/>
  <c r="K72"/>
  <c r="J72"/>
  <c r="I118"/>
  <c r="G21" i="47516"/>
  <c r="K128" i="47520"/>
  <c r="K157"/>
  <c r="J157"/>
  <c r="I156"/>
  <c r="I109"/>
  <c r="I269"/>
  <c r="J269" s="1"/>
  <c r="G37" i="47516"/>
  <c r="I254" i="47520"/>
  <c r="J255"/>
  <c r="K255"/>
  <c r="I94"/>
  <c r="K95"/>
  <c r="J128"/>
  <c r="J89"/>
  <c r="J121"/>
  <c r="K144"/>
  <c r="J161"/>
  <c r="J221"/>
  <c r="K266"/>
  <c r="K250"/>
  <c r="K238"/>
  <c r="K234"/>
  <c r="H66"/>
  <c r="H65" s="1"/>
  <c r="J65" s="1"/>
  <c r="J26"/>
  <c r="K26" s="1"/>
  <c r="J51"/>
  <c r="J106"/>
  <c r="J102"/>
  <c r="K123"/>
  <c r="K115"/>
  <c r="J147"/>
  <c r="K137"/>
  <c r="K133"/>
  <c r="K129"/>
  <c r="J174"/>
  <c r="K201"/>
  <c r="K197"/>
  <c r="K185"/>
  <c r="K171"/>
  <c r="K163"/>
  <c r="J222"/>
  <c r="J272"/>
  <c r="J264"/>
  <c r="J256"/>
  <c r="J244"/>
  <c r="J232"/>
  <c r="K271"/>
  <c r="K247"/>
  <c r="E21" i="47516"/>
  <c r="E33"/>
  <c r="E37"/>
  <c r="K88" i="47520"/>
  <c r="K102"/>
  <c r="J130"/>
  <c r="J203"/>
  <c r="J177"/>
  <c r="K158"/>
  <c r="J271"/>
  <c r="J263"/>
  <c r="K262"/>
  <c r="J32"/>
  <c r="K32" s="1"/>
  <c r="J27"/>
  <c r="K27" s="1"/>
  <c r="J22"/>
  <c r="J76"/>
  <c r="J67"/>
  <c r="J60"/>
  <c r="J56"/>
  <c r="J52"/>
  <c r="K51"/>
  <c r="I85"/>
  <c r="J115"/>
  <c r="J95"/>
  <c r="K120"/>
  <c r="K112"/>
  <c r="K104"/>
  <c r="K100"/>
  <c r="K96"/>
  <c r="I146"/>
  <c r="K146" s="1"/>
  <c r="J144"/>
  <c r="K186"/>
  <c r="K176"/>
  <c r="K172"/>
  <c r="K164"/>
  <c r="I218"/>
  <c r="J218" s="1"/>
  <c r="J219"/>
  <c r="J273"/>
  <c r="J265"/>
  <c r="J261"/>
  <c r="J257"/>
  <c r="K256"/>
  <c r="H41"/>
  <c r="E10" i="47516" s="1"/>
  <c r="J61" i="47520"/>
  <c r="J57"/>
  <c r="J53"/>
  <c r="K60"/>
  <c r="K56"/>
  <c r="K52"/>
  <c r="J88"/>
  <c r="K105"/>
  <c r="J141"/>
  <c r="J129"/>
  <c r="J186"/>
  <c r="J172"/>
  <c r="J164"/>
  <c r="K177"/>
  <c r="J210"/>
  <c r="I260"/>
  <c r="I240"/>
  <c r="J270"/>
  <c r="J266"/>
  <c r="J262"/>
  <c r="J250"/>
  <c r="K265"/>
  <c r="J71"/>
  <c r="I64"/>
  <c r="G12" i="47516" s="1"/>
  <c r="K71" i="47520"/>
  <c r="J74"/>
  <c r="K74"/>
  <c r="K69"/>
  <c r="K65"/>
  <c r="J69"/>
  <c r="K44"/>
  <c r="K38"/>
  <c r="I19"/>
  <c r="G11" i="47516"/>
  <c r="J31" i="47520"/>
  <c r="K31" s="1"/>
  <c r="J29"/>
  <c r="K29" s="1"/>
  <c r="J30"/>
  <c r="K30" s="1"/>
  <c r="J23"/>
  <c r="J20"/>
  <c r="J21"/>
  <c r="I37"/>
  <c r="J39"/>
  <c r="J38"/>
  <c r="J44"/>
  <c r="I43"/>
  <c r="H229"/>
  <c r="H240"/>
  <c r="H119"/>
  <c r="H259"/>
  <c r="H19"/>
  <c r="H216"/>
  <c r="H217"/>
  <c r="H83"/>
  <c r="H84"/>
  <c r="H160"/>
  <c r="H155" s="1"/>
  <c r="H114"/>
  <c r="J114" s="1"/>
  <c r="I26" i="47516"/>
  <c r="I226" i="47520" l="1"/>
  <c r="I225" s="1"/>
  <c r="J229"/>
  <c r="I160"/>
  <c r="G25" i="47516" s="1"/>
  <c r="I140" i="47520"/>
  <c r="J140" s="1"/>
  <c r="K141"/>
  <c r="H21" i="47516"/>
  <c r="H215" i="47520"/>
  <c r="E30" i="47516"/>
  <c r="H118" i="47520"/>
  <c r="K118" s="1"/>
  <c r="J119"/>
  <c r="I93"/>
  <c r="K94"/>
  <c r="J170"/>
  <c r="E34" i="47516"/>
  <c r="H226" i="47520"/>
  <c r="J240"/>
  <c r="K260"/>
  <c r="I259"/>
  <c r="G35" i="47516"/>
  <c r="H35" s="1"/>
  <c r="K189" i="47520"/>
  <c r="I184"/>
  <c r="K140"/>
  <c r="G33" i="47516"/>
  <c r="K254" i="47520"/>
  <c r="G24" i="47516"/>
  <c r="K156" i="47520"/>
  <c r="H82"/>
  <c r="E14" i="47516"/>
  <c r="H184" i="47520"/>
  <c r="J189"/>
  <c r="K218"/>
  <c r="I217"/>
  <c r="K269"/>
  <c r="G36" i="47516"/>
  <c r="H36" s="1"/>
  <c r="K109" i="47520"/>
  <c r="J109"/>
  <c r="I108"/>
  <c r="I117"/>
  <c r="H127"/>
  <c r="E22" i="47516"/>
  <c r="K85" i="47520"/>
  <c r="I84"/>
  <c r="J84" s="1"/>
  <c r="K229"/>
  <c r="J217"/>
  <c r="K170"/>
  <c r="H64"/>
  <c r="H35" s="1"/>
  <c r="K240"/>
  <c r="J156"/>
  <c r="J94"/>
  <c r="J254"/>
  <c r="K66"/>
  <c r="J66"/>
  <c r="J260"/>
  <c r="J146"/>
  <c r="J85"/>
  <c r="K114"/>
  <c r="K119"/>
  <c r="J64"/>
  <c r="E12" i="47516"/>
  <c r="K64" i="47520"/>
  <c r="I18"/>
  <c r="H18"/>
  <c r="E7" i="47516"/>
  <c r="J19" i="47520"/>
  <c r="K19" s="1"/>
  <c r="I36"/>
  <c r="G8" i="47516" s="1"/>
  <c r="K37" i="47520"/>
  <c r="J37"/>
  <c r="J43"/>
  <c r="K43"/>
  <c r="I42"/>
  <c r="H37" i="47516"/>
  <c r="K226" i="47520" l="1"/>
  <c r="I139"/>
  <c r="J139" s="1"/>
  <c r="G18" i="47516"/>
  <c r="H18" s="1"/>
  <c r="K108" i="47520"/>
  <c r="J108"/>
  <c r="E28" i="47516"/>
  <c r="J184" i="47520"/>
  <c r="I33" i="47516"/>
  <c r="H33"/>
  <c r="E13"/>
  <c r="G28"/>
  <c r="K184" i="47520"/>
  <c r="K93"/>
  <c r="J93"/>
  <c r="I92"/>
  <c r="G16" i="47516"/>
  <c r="H16" s="1"/>
  <c r="H117" i="47520"/>
  <c r="J118"/>
  <c r="G19" i="47516"/>
  <c r="K139" i="47520"/>
  <c r="I127"/>
  <c r="J127" s="1"/>
  <c r="G34" i="47516"/>
  <c r="H34" s="1"/>
  <c r="K259" i="47520"/>
  <c r="E29" i="47516"/>
  <c r="K84" i="47520"/>
  <c r="I83"/>
  <c r="E20" i="47516"/>
  <c r="I216" i="47520"/>
  <c r="K217"/>
  <c r="H24" i="47516"/>
  <c r="I24"/>
  <c r="H225" i="47520"/>
  <c r="J226"/>
  <c r="J160"/>
  <c r="E25" i="47516"/>
  <c r="H25" s="1"/>
  <c r="K160" i="47520"/>
  <c r="G32" i="47516"/>
  <c r="I224" i="47520"/>
  <c r="J18"/>
  <c r="K18" s="1"/>
  <c r="I155"/>
  <c r="J259"/>
  <c r="K36"/>
  <c r="J36"/>
  <c r="K42"/>
  <c r="J42"/>
  <c r="I41"/>
  <c r="G10" i="47516" s="1"/>
  <c r="H10" s="1"/>
  <c r="H11"/>
  <c r="H12"/>
  <c r="H9"/>
  <c r="I21"/>
  <c r="F6" i="5940"/>
  <c r="E9"/>
  <c r="C10"/>
  <c r="C8" s="1"/>
  <c r="D10"/>
  <c r="D8" s="1"/>
  <c r="E13"/>
  <c r="F13"/>
  <c r="C14"/>
  <c r="C12" s="1"/>
  <c r="D14"/>
  <c r="D12" s="1"/>
  <c r="E15"/>
  <c r="F15"/>
  <c r="C18"/>
  <c r="C17" s="1"/>
  <c r="C16" s="1"/>
  <c r="D18"/>
  <c r="D17" s="1"/>
  <c r="D16" s="1"/>
  <c r="E19"/>
  <c r="F19"/>
  <c r="G27" i="47516"/>
  <c r="E17"/>
  <c r="G17"/>
  <c r="H28" l="1"/>
  <c r="G22"/>
  <c r="H22" s="1"/>
  <c r="G31"/>
  <c r="H224" i="47520"/>
  <c r="E32" i="47516"/>
  <c r="H32" s="1"/>
  <c r="J225" i="47520"/>
  <c r="K216"/>
  <c r="I215"/>
  <c r="G30" i="47516"/>
  <c r="H30" s="1"/>
  <c r="J216" i="47520"/>
  <c r="K83"/>
  <c r="I82"/>
  <c r="G14" i="47516"/>
  <c r="H14" s="1"/>
  <c r="J83" i="47520"/>
  <c r="J117"/>
  <c r="E19" i="47516"/>
  <c r="H19" s="1"/>
  <c r="H92" i="47520"/>
  <c r="K92" s="1"/>
  <c r="K155"/>
  <c r="G23" i="47516"/>
  <c r="J155" i="47520"/>
  <c r="E23" i="47516"/>
  <c r="K127" i="47520"/>
  <c r="G20" i="47516"/>
  <c r="H20" s="1"/>
  <c r="G15"/>
  <c r="K225" i="47520"/>
  <c r="K117"/>
  <c r="I35"/>
  <c r="G7" i="47516" s="1"/>
  <c r="H7" s="1"/>
  <c r="H17"/>
  <c r="J41" i="47520"/>
  <c r="K41"/>
  <c r="I9" i="47516"/>
  <c r="I11"/>
  <c r="H8"/>
  <c r="F16" i="5940"/>
  <c r="F18"/>
  <c r="F17" s="1"/>
  <c r="E14"/>
  <c r="E10"/>
  <c r="E8" s="1"/>
  <c r="F14"/>
  <c r="F12" i="47516"/>
  <c r="I17"/>
  <c r="I36"/>
  <c r="E27"/>
  <c r="H27" s="1"/>
  <c r="D11" i="5940"/>
  <c r="F12"/>
  <c r="F11" s="1"/>
  <c r="C11"/>
  <c r="E12"/>
  <c r="E11" s="1"/>
  <c r="E18"/>
  <c r="E17" s="1"/>
  <c r="E16" s="1"/>
  <c r="H23" i="47516" l="1"/>
  <c r="G13"/>
  <c r="H13" s="1"/>
  <c r="K82" i="47520"/>
  <c r="J82"/>
  <c r="K215"/>
  <c r="G29" i="47516"/>
  <c r="H29" s="1"/>
  <c r="J215" i="47520"/>
  <c r="E31" i="47516"/>
  <c r="H31" s="1"/>
  <c r="J224" i="47520"/>
  <c r="E15" i="47516"/>
  <c r="H15" s="1"/>
  <c r="J92" i="47520"/>
  <c r="H34"/>
  <c r="H16" s="1"/>
  <c r="E6" i="47516" s="1"/>
  <c r="K224" i="47520"/>
  <c r="I34"/>
  <c r="J35"/>
  <c r="K35"/>
  <c r="I22" i="47516"/>
  <c r="I16"/>
  <c r="I27"/>
  <c r="J34" i="47520" l="1"/>
  <c r="K34" s="1"/>
  <c r="I16"/>
  <c r="G6" i="47516" s="1"/>
  <c r="H6" s="1"/>
  <c r="I37"/>
  <c r="I35"/>
  <c r="I30"/>
  <c r="I28"/>
  <c r="I18"/>
  <c r="I14"/>
  <c r="I12"/>
  <c r="I10"/>
  <c r="I8"/>
  <c r="J16" i="47520" l="1"/>
  <c r="K16"/>
  <c r="I19" i="47516"/>
  <c r="I13"/>
  <c r="I15"/>
  <c r="I20"/>
  <c r="I25"/>
  <c r="I29"/>
  <c r="I34"/>
  <c r="I32"/>
  <c r="I7"/>
  <c r="I23" l="1"/>
  <c r="I31"/>
  <c r="I6"/>
</calcChain>
</file>

<file path=xl/sharedStrings.xml><?xml version="1.0" encoding="utf-8"?>
<sst xmlns="http://schemas.openxmlformats.org/spreadsheetml/2006/main" count="1236" uniqueCount="367">
  <si>
    <t>Другие вопросы в области жилищно - коммунального хозяйства</t>
  </si>
  <si>
    <t>05</t>
  </si>
  <si>
    <t>07</t>
  </si>
  <si>
    <t>11</t>
  </si>
  <si>
    <t>08</t>
  </si>
  <si>
    <t>09</t>
  </si>
  <si>
    <t>01</t>
  </si>
  <si>
    <t>02</t>
  </si>
  <si>
    <t>03</t>
  </si>
  <si>
    <t>Культура</t>
  </si>
  <si>
    <t>Образование</t>
  </si>
  <si>
    <t>Молодежная политика и оздоровление детей</t>
  </si>
  <si>
    <t>Общегосударственные вопросы</t>
  </si>
  <si>
    <t>Жилищно-коммунальное хозяйство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</si>
  <si>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</si>
  <si>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</si>
  <si>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Национальная экономика</t>
  </si>
  <si>
    <t>Другие вопросы в области национальной экономики</t>
  </si>
  <si>
    <t>04</t>
  </si>
  <si>
    <t>10</t>
  </si>
  <si>
    <t>Коммунальное хозяйство</t>
  </si>
  <si>
    <t>Другие общегосударственные вопросы</t>
  </si>
  <si>
    <t>Культура, кинематография и средства массовой информации</t>
  </si>
  <si>
    <t>00</t>
  </si>
  <si>
    <t>№ п/п</t>
  </si>
  <si>
    <t>1.</t>
  </si>
  <si>
    <t>13</t>
  </si>
  <si>
    <t>Другие вопросы в области национальной безопасности и правоохранительной деятельности</t>
  </si>
  <si>
    <t>Целевые программы муниципальных образований</t>
  </si>
  <si>
    <t>ПР</t>
  </si>
  <si>
    <t>Отклонение</t>
  </si>
  <si>
    <t>% исполнения</t>
  </si>
  <si>
    <t>00002010100030000810</t>
  </si>
  <si>
    <t>Бюджетные кредиты,полученные от других бюджетов</t>
  </si>
  <si>
    <t>Приложение  № 3</t>
  </si>
  <si>
    <t xml:space="preserve">Утверждено </t>
  </si>
  <si>
    <t xml:space="preserve">Исполнено </t>
  </si>
  <si>
    <t>Вед</t>
  </si>
  <si>
    <t>РЗ</t>
  </si>
  <si>
    <t>ВСЕГО РАСХОДОВ</t>
  </si>
  <si>
    <t>Наименование разделов, подразделов расходов</t>
  </si>
  <si>
    <t>Код источника финансирования по КИВФ, КИВнФ</t>
  </si>
  <si>
    <t>Наименование показателя</t>
  </si>
  <si>
    <t>отклонение</t>
  </si>
  <si>
    <t>Национальная оборона</t>
  </si>
  <si>
    <t>Мобилизационная и вневойсковая подготовка</t>
  </si>
  <si>
    <t>Источники финансирования дефицита бюджета - всего:</t>
  </si>
  <si>
    <t>000 06 01 00 00 05 0000 430</t>
  </si>
  <si>
    <t>Поступление от продажи земельных участков до разграничения государственной собственности на землю, на которых расположены иные объекты недвижимого имущества, зачисляемые в бюджеты муниципальных районов</t>
  </si>
  <si>
    <t xml:space="preserve"> рублей</t>
  </si>
  <si>
    <t>рублей</t>
  </si>
  <si>
    <t>7950000</t>
  </si>
  <si>
    <t>Благоустройство</t>
  </si>
  <si>
    <t>Озеленение</t>
  </si>
  <si>
    <t>Физкультурно-оздоровительная работа и спортивные мероприятия</t>
  </si>
  <si>
    <t>Функционирование высшего должностного лица субъекта Российской Федерации и муниципального образования</t>
  </si>
  <si>
    <t>14</t>
  </si>
  <si>
    <t>Осуществление первичного воинского учета на территориях, где отсутствуют военные комиссариаты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</si>
  <si>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</si>
  <si>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2180100</t>
  </si>
  <si>
    <t>7957100</t>
  </si>
  <si>
    <t>7957000</t>
  </si>
  <si>
    <t>12</t>
  </si>
  <si>
    <t>1020000</t>
  </si>
  <si>
    <t>Бюджетные инвестиции в объекты капитального строительства, не включенные в целевые программы</t>
  </si>
  <si>
    <t>6000100</t>
  </si>
  <si>
    <t>6000300</t>
  </si>
  <si>
    <t>Организация и содержание мест захоронения</t>
  </si>
  <si>
    <t>6000500</t>
  </si>
  <si>
    <t>Прочие мероприятия по благоустройству городских округов и поселений</t>
  </si>
  <si>
    <t>Здравоохранение, физическая культура и спорт</t>
  </si>
  <si>
    <t>Обеспечение пожарной безопасности</t>
  </si>
  <si>
    <t>Изменение остатков средств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</si>
  <si>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</si>
  <si>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</si>
  <si>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</si>
  <si>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денежных средств бюджетов</t>
  </si>
  <si>
    <t>000 01 05 00 00 00 0000 510</t>
  </si>
  <si>
    <t>000 01 05 00 00 00 0000 600</t>
  </si>
  <si>
    <t>Уменьшение остатков средств бюджетов</t>
  </si>
  <si>
    <t>Утвержденные бюджетные назначения</t>
  </si>
  <si>
    <t>000 01 05 02 00 00 0000 500</t>
  </si>
  <si>
    <t>000 01 05 02 01 00 0000 510</t>
  </si>
  <si>
    <t>000 01 02 02 01 10 0000 510</t>
  </si>
  <si>
    <t>Прочие остатки денежных средств бюджетов</t>
  </si>
  <si>
    <t>000 01 05 02 00 00 0000 600</t>
  </si>
  <si>
    <t>Увеличение прочих остатков средств бюджетов</t>
  </si>
  <si>
    <t>Уменьшение прочих остатков средств бюджетов</t>
  </si>
  <si>
    <t>000 01 05 02 01 00 0000 610</t>
  </si>
  <si>
    <t>Уменьщение прочих остатков денежных средств бюджетов</t>
  </si>
  <si>
    <t>000 01 05 02 01 10 0000 610</t>
  </si>
  <si>
    <t>Проведение мероприятий для детей и молодежи</t>
  </si>
  <si>
    <t>3380000</t>
  </si>
  <si>
    <t>Мероприятия в области строительства, архитектуры и градостроительства</t>
  </si>
  <si>
    <t>1020201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</si>
  <si>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</si>
  <si>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0900201</t>
  </si>
  <si>
    <t>Мероприятия по землеустройству и землепользованию</t>
  </si>
  <si>
    <t>5240000</t>
  </si>
  <si>
    <t>Ведомственные целевые программы</t>
  </si>
  <si>
    <t>Приобретение оборудования</t>
  </si>
  <si>
    <t>Субсидии бюджетным учреждениям на иные цели</t>
  </si>
  <si>
    <t>Осуществление капитального ремонта</t>
  </si>
  <si>
    <t>Физическая культура</t>
  </si>
  <si>
    <t>Средства массовой информации</t>
  </si>
  <si>
    <t>Другие вопросы в области средства массовой информации</t>
  </si>
  <si>
    <t>Строительство, реконструкция, капитальный ремонт, ремонт и содержание действующей сети автомобильных дорог общего пользования межмуниципального значения,  местного значения и искусственных сооружений на них</t>
  </si>
  <si>
    <t>Мероприятия в области коммунального хозяйства</t>
  </si>
  <si>
    <t>Дорожное хозяйство (дорожные фонды)</t>
  </si>
  <si>
    <t>240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</si>
  <si>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</si>
  <si>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</si>
  <si>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</t>
  </si>
  <si>
    <t>Белореченского района</t>
  </si>
  <si>
    <t>(руб. коп.)</t>
  </si>
  <si>
    <t xml:space="preserve">№ п/п </t>
  </si>
  <si>
    <t xml:space="preserve">Наименование </t>
  </si>
  <si>
    <t>Коды бюджетной классификации</t>
  </si>
  <si>
    <t>Раздел</t>
  </si>
  <si>
    <t>Подраздел</t>
  </si>
  <si>
    <t>Целевая статья</t>
  </si>
  <si>
    <t>Вид расхода</t>
  </si>
  <si>
    <t>6</t>
  </si>
  <si>
    <t>7</t>
  </si>
  <si>
    <t xml:space="preserve">ВСЕГО </t>
  </si>
  <si>
    <t>51 0 0000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</si>
  <si>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</si>
  <si>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</si>
  <si>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</si>
  <si>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</si>
  <si>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государственных (муниципальных)нужд</t>
  </si>
  <si>
    <t>200</t>
  </si>
  <si>
    <t>Иные бюджетные ассигнования</t>
  </si>
  <si>
    <t>800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</si>
  <si>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</si>
  <si>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Обеспечение деятельности контрольно-счетной палаты</t>
  </si>
  <si>
    <t>62 0 0000</t>
  </si>
  <si>
    <t>Контрольно-счетная палата МО</t>
  </si>
  <si>
    <t>62 2 0000</t>
  </si>
  <si>
    <t xml:space="preserve">Расходы на выполнение полномочий, переданных из поселений </t>
  </si>
  <si>
    <t>62 2 2500</t>
  </si>
  <si>
    <t>Межбюджетные трансферты</t>
  </si>
  <si>
    <t>500</t>
  </si>
  <si>
    <t>Обеспечение проведения выборов и референдумов</t>
  </si>
  <si>
    <t>Другие непрограммные направления деятельности органов местного самоуправления</t>
  </si>
  <si>
    <t>99 0 0000</t>
  </si>
  <si>
    <t>Реализация мероприятий ведомственной целевой программы</t>
  </si>
  <si>
    <t>53 0 0000</t>
  </si>
  <si>
    <t>Развитие территориального общественного самоуправления</t>
  </si>
  <si>
    <t>017</t>
  </si>
  <si>
    <t>Система газоснабжения ст-цы Пшехская Белореченского района. 1-я очередь строительства. Газопровод высокого давления</t>
  </si>
  <si>
    <t>709</t>
  </si>
  <si>
    <t>Прочие расходы</t>
  </si>
  <si>
    <t>013</t>
  </si>
  <si>
    <t>Муниципальная целевая программа "Поддержка и развитие Белореченского казачьего общества " на 2008-2010</t>
  </si>
  <si>
    <t>7958200</t>
  </si>
  <si>
    <t>52 2 8118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</si>
  <si>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</si>
  <si>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безопасности населения</t>
  </si>
  <si>
    <t>МДЦП «Обеспечение первичных мер пожарной безопасности» на 2012-2015 годы</t>
  </si>
  <si>
    <t>МВЦП "Комплексные меры противодействия незаконному потреблению и обороту наркотических средств" на 2012 год</t>
  </si>
  <si>
    <t>7955000</t>
  </si>
  <si>
    <t xml:space="preserve">МВЦП "О привлечении граждан и их объединений к участию в обеспечении охраны общественного порядка на территории муниципального образования" на 2012 год </t>
  </si>
  <si>
    <t>Обеспечение мер пожарной  безопасности</t>
  </si>
  <si>
    <t>Привлечение граждан и их объединений к участию в охране общественного порядка на территории поселения</t>
  </si>
  <si>
    <t>Профилактика терроризма и экстремизма, безопасности жизнидеятельности населения</t>
  </si>
  <si>
    <t>Бюджетные инвестиции в объекты муниципальной собственности казенным учреждениям вне рамок оборонного заказа</t>
  </si>
  <si>
    <t>411</t>
  </si>
  <si>
    <t>55 1 1025</t>
  </si>
  <si>
    <t>5241501</t>
  </si>
  <si>
    <t>Бюджетные инвестиции</t>
  </si>
  <si>
    <t>400</t>
  </si>
  <si>
    <t>Капитальный ремонт, ремонт автомобильных дорог общего пользования населенных пунктов</t>
  </si>
  <si>
    <t>55 1 6527</t>
  </si>
  <si>
    <t>Проектировка и строительство летней эстрады с танцевальной площадкой на территории центрального парка в ст. Пшехской Белореченского района</t>
  </si>
  <si>
    <t>716</t>
  </si>
  <si>
    <t>003</t>
  </si>
  <si>
    <t xml:space="preserve">Мероприятия по развитию водоснабжения в сельской местности </t>
  </si>
  <si>
    <t>1001103</t>
  </si>
  <si>
    <t>МДЦП "Энергосбережение и повышение энергетической эффективности" на 2011-2020 годы</t>
  </si>
  <si>
    <t>7952700</t>
  </si>
  <si>
    <t xml:space="preserve">МЦП "Антикризисные меры в ЖКХ"
</t>
  </si>
  <si>
    <t>7955900</t>
  </si>
  <si>
    <t>58 2 1027</t>
  </si>
  <si>
    <t>МДЦП "Софинансирование КЦП Развитие водоснабжения сельских населенных пунктов КК на 2008-2012 годы"</t>
  </si>
  <si>
    <t>7959400</t>
  </si>
  <si>
    <t>ВЦП "Развитие систем наружного освещения населенных пунктов Краснодарского края на 2011 год"</t>
  </si>
  <si>
    <t>5241700</t>
  </si>
  <si>
    <t>Оплата за уличное освещение и его техническое облуживание</t>
  </si>
  <si>
    <t>58 3 1030</t>
  </si>
  <si>
    <t>58 3 1032</t>
  </si>
  <si>
    <t>Иные закупки товаров, работ и услуг</t>
  </si>
  <si>
    <t>6000200</t>
  </si>
  <si>
    <t>КЦП "Развитие и реконструкция (ремонт) систем наружного освещения населенных пунктов Краснодарского края" на 2008-2010 годы</t>
  </si>
  <si>
    <t>5224400</t>
  </si>
  <si>
    <t>Развитие сетей уличного освещения в ст. Пшехской Белореченского района</t>
  </si>
  <si>
    <t>7957600</t>
  </si>
  <si>
    <t>715</t>
  </si>
  <si>
    <t>Поощрение победителей краевого конкурса на звание "Лучший орган территориального общественного самоуправления"</t>
  </si>
  <si>
    <t>8200000</t>
  </si>
  <si>
    <t>8200200</t>
  </si>
  <si>
    <t>Молодежная политика, оздоровление, занятость детей и подростков</t>
  </si>
  <si>
    <t>56 0 0000</t>
  </si>
  <si>
    <t>Муниципальные целевые программы</t>
  </si>
  <si>
    <t>Организация временного трудоустройства несовершеннолетних граждан в возрасте от 14 до 18 лет</t>
  </si>
  <si>
    <t xml:space="preserve">Культура, кинематография 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</si>
  <si>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</si>
  <si>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4400200</t>
  </si>
  <si>
    <t>031</t>
  </si>
  <si>
    <t>Клубы</t>
  </si>
  <si>
    <t>Расходы на обеспечение деятельности (оказание услуг) муниципальных учреждений</t>
  </si>
  <si>
    <t>Предоставление субсидий муниципальным бюджетным, автономным учреждениям и иным некоммерческим организациям</t>
  </si>
  <si>
    <t>600</t>
  </si>
  <si>
    <t>Капитальный ремонт</t>
  </si>
  <si>
    <t>65 2 0902</t>
  </si>
  <si>
    <t>Услуги библиотек</t>
  </si>
  <si>
    <t>4429902</t>
  </si>
  <si>
    <t>Физическая культура и спорт</t>
  </si>
  <si>
    <t xml:space="preserve">Физическая культура </t>
  </si>
  <si>
    <t>Развитие физической культуры и спорта</t>
  </si>
  <si>
    <t>67 0 0000</t>
  </si>
  <si>
    <t>Мероприятия в области спорта и физической культуры</t>
  </si>
  <si>
    <t>Массовый спорт</t>
  </si>
  <si>
    <t>МДЦП "Софинансирование КДЦП "Содействие субъектам физической культуры и спорта и развитие массовго спорта на Кубани" на 2009-2012 годы"</t>
  </si>
  <si>
    <t>7952603</t>
  </si>
  <si>
    <t>Другие вопросы в области средств массовой информации</t>
  </si>
  <si>
    <t xml:space="preserve">МВЦП "Повышение информированности населения о деятельности органов власти" </t>
  </si>
  <si>
    <t>Начальник финансового отдела</t>
  </si>
  <si>
    <t>Утверждено</t>
  </si>
  <si>
    <t>Исполнено</t>
  </si>
  <si>
    <t>Расходы на передачу полномочий из поселений</t>
  </si>
  <si>
    <t>55 0 6030</t>
  </si>
  <si>
    <t>62 2 2501</t>
  </si>
  <si>
    <t>Приобретение муниципальными учреждениями движимого имущества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</si>
  <si>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</si>
  <si>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Развитие жилищного хозяйства</t>
  </si>
  <si>
    <t>Капитальные вложения в объекты недвижимого имущества государственной (муниципальной) собственности</t>
  </si>
  <si>
    <t>Жилищное хозяйство</t>
  </si>
  <si>
    <t>Приложение  № 4</t>
  </si>
  <si>
    <t>Приложение № 5</t>
  </si>
  <si>
    <t>99 2 0019</t>
  </si>
  <si>
    <t>99 2 0000</t>
  </si>
  <si>
    <t>51 2 1007</t>
  </si>
  <si>
    <t>51 2 0000</t>
  </si>
  <si>
    <t>Мероприятия и ведомственные целевые программы администрации</t>
  </si>
  <si>
    <t>61 0 1016</t>
  </si>
  <si>
    <t>61 0 0000</t>
  </si>
  <si>
    <t>59 5 1037</t>
  </si>
  <si>
    <t>Охрана и сохранение объектов культурного наследия местного значения</t>
  </si>
  <si>
    <t>59 5 0000</t>
  </si>
  <si>
    <t>МВЦП "Охрана и сохранение объектов культурного наследия местного значения"</t>
  </si>
  <si>
    <t>59 0 0000</t>
  </si>
  <si>
    <t>Организация досуга и обеспечение населения услугами учреждений культуры, сохранение, использование и популяризация объектов культурного наследия</t>
  </si>
  <si>
    <t>Другие вопросы в области культуры, кинематографии</t>
  </si>
  <si>
    <t>59 3 0902</t>
  </si>
  <si>
    <t>65 5 6512</t>
  </si>
  <si>
    <t>Поэтапное повышение уровня заработной платы работников муниципальных учреждений до средней заработной платы по Краснодарскому краю</t>
  </si>
  <si>
    <t>65 5 6012</t>
  </si>
  <si>
    <t>75 4 6005</t>
  </si>
  <si>
    <t>Субсидии на дополнительную помощь местным бюджетам для решения социально значимых вопросов</t>
  </si>
  <si>
    <t>65 3 0902</t>
  </si>
  <si>
    <t>59 3 0059</t>
  </si>
  <si>
    <t>59 3 0000</t>
  </si>
  <si>
    <t>59 2 0902</t>
  </si>
  <si>
    <t>59 2 0901</t>
  </si>
  <si>
    <t>65 2 6005</t>
  </si>
  <si>
    <t>Дополнительная помощь местным бюджетам для решения социально значимых вопросов</t>
  </si>
  <si>
    <t>59 2 0059</t>
  </si>
  <si>
    <t>59 2 0000</t>
  </si>
  <si>
    <t>53 2 1036</t>
  </si>
  <si>
    <t>53 2 1035</t>
  </si>
  <si>
    <t>53 2 0000</t>
  </si>
  <si>
    <t>Мероприятия в области молодежной политики</t>
  </si>
  <si>
    <t>58 3 1038</t>
  </si>
  <si>
    <t>68 0 1033</t>
  </si>
  <si>
    <t>68 0 1032</t>
  </si>
  <si>
    <t>68 0 1031</t>
  </si>
  <si>
    <t>68 0 1030</t>
  </si>
  <si>
    <t>68 0 0000</t>
  </si>
  <si>
    <t>Благоустройство территории</t>
  </si>
  <si>
    <t>66 0 1039</t>
  </si>
  <si>
    <t xml:space="preserve">02 </t>
  </si>
  <si>
    <t>Мероприятия по газификации поселений</t>
  </si>
  <si>
    <t>66 0 1027</t>
  </si>
  <si>
    <t>66 0 0000</t>
  </si>
  <si>
    <t>Организация в границах поселений электро-, тепло-, газо- и водоснабжения населения</t>
  </si>
  <si>
    <t>67 0 1041</t>
  </si>
  <si>
    <t>Капитальный ремонт муниципального жилого фонда</t>
  </si>
  <si>
    <t>56 0 2501</t>
  </si>
  <si>
    <t>56 02501</t>
  </si>
  <si>
    <t xml:space="preserve">04 </t>
  </si>
  <si>
    <t>Владение, пользования и распоряжения имуществом, находящемся в муниципальной собственности</t>
  </si>
  <si>
    <t xml:space="preserve">Подготовка градостроительной и землеустроительной документации
</t>
  </si>
  <si>
    <t>51 7 1040</t>
  </si>
  <si>
    <t xml:space="preserve">Поддержка малого и среднего предпринимательства в муниципальном образовании </t>
  </si>
  <si>
    <t>51 7 0000</t>
  </si>
  <si>
    <t>ВЦП "Поддержка малого и среднего бизнеса"</t>
  </si>
  <si>
    <t>51 6 1024</t>
  </si>
  <si>
    <t>51 6 1023</t>
  </si>
  <si>
    <t>51 6 0000</t>
  </si>
  <si>
    <t>ВЦП "Мероприятия в области землеустройства и землепользования"</t>
  </si>
  <si>
    <t>55 1 6027</t>
  </si>
  <si>
    <t>64 0 1025</t>
  </si>
  <si>
    <t>64 0 0000</t>
  </si>
  <si>
    <t>Дорожная деятельность в отношении дорог общего пользования</t>
  </si>
  <si>
    <t>99 0 1006</t>
  </si>
  <si>
    <t>Противодействие злоупотреблению наркотикам и их незаконному обороту</t>
  </si>
  <si>
    <t>51 3 1022</t>
  </si>
  <si>
    <t>51 3 1021</t>
  </si>
  <si>
    <t>51 3 0000</t>
  </si>
  <si>
    <t>51 3 1020</t>
  </si>
  <si>
    <t>51 3 1019</t>
  </si>
  <si>
    <t>Предупреждение и ликвидация последствий чрезвычайных ситуаций и стихийных бедствий природного и техногенного характера</t>
  </si>
  <si>
    <t>54 1 1002</t>
  </si>
  <si>
    <t>Подготовка населения и организаций к действиям в чрезвычайной ситуации в мирное и военное время</t>
  </si>
  <si>
    <t>54 1 1001</t>
  </si>
  <si>
    <t>Мероприятия по предупреждению и ликвидации чрезвычайных ситуаций, стихийных бедствий и их последствий, выполняемые в рамках специальных решений</t>
  </si>
  <si>
    <t>50 2 8118</t>
  </si>
  <si>
    <t>50 2 5118</t>
  </si>
  <si>
    <t>50 2 0000</t>
  </si>
  <si>
    <t>Обеспечение деятельности муниципальных и немунициальных служащих</t>
  </si>
  <si>
    <t>50 0 0000</t>
  </si>
  <si>
    <t>Мероприятия в области владения, пользования и распоряжения имуществом, находящимся в муниципальной собственности</t>
  </si>
  <si>
    <t>51 8 1045</t>
  </si>
  <si>
    <t xml:space="preserve">Развитие территориального общественного самоуправления </t>
  </si>
  <si>
    <t>53 1 1011</t>
  </si>
  <si>
    <t>Управление муниципальным имуществом, связанное с оценкой недвижимости, признанием прав и регулиролванием отношений в сфере собственности</t>
  </si>
  <si>
    <t>51 8 0000</t>
  </si>
  <si>
    <t>99 3 2059</t>
  </si>
  <si>
    <t>Резервные фонды администрации</t>
  </si>
  <si>
    <t>99 3 0000</t>
  </si>
  <si>
    <t xml:space="preserve">Финансовое обеспечение непредвиденных расходов </t>
  </si>
  <si>
    <t>Резервные фонды</t>
  </si>
  <si>
    <t>99 0 1026</t>
  </si>
  <si>
    <t>Организация и проведение выборов</t>
  </si>
  <si>
    <t>50 2 6019</t>
  </si>
  <si>
    <t>50 2 0019</t>
  </si>
  <si>
    <t>Обеспечение деятельности органов местного самоуправления</t>
  </si>
  <si>
    <t>50 1 0019</t>
  </si>
  <si>
    <t>50 1 0000</t>
  </si>
  <si>
    <t>Обеспечение деятельности лиц, замещающих муниципальные должности</t>
  </si>
  <si>
    <t>50 2 2501</t>
  </si>
  <si>
    <t>Обеспечение деятельности муниципальных и немуниципальных служащих</t>
  </si>
  <si>
    <t>Расходы на передачу полномочий</t>
  </si>
  <si>
    <t xml:space="preserve">Обеспечение деятельности муниципальных и немуниципальных служащих в представительных органах, контрольно-счетных органах муниципальных образований </t>
  </si>
  <si>
    <t xml:space="preserve">  </t>
  </si>
  <si>
    <t>от __ __________</t>
  </si>
  <si>
    <t>Отчет об исполнении источников внутреннего финансирования бюджета Черниговского сельского поселения Белореченского района за 2015 год</t>
  </si>
  <si>
    <t>Начальник финансового отдела администрации Черниговского сельского поселения Белореченского района</t>
  </si>
  <si>
    <t>А.В.Черемных</t>
  </si>
  <si>
    <t>Отчет о распределении расходов бюджета Черниговского сельского поселения по разделам и подразделам функциональной классификации расходов бюджетов Российской Федерации за 2015 год</t>
  </si>
  <si>
    <t>Черниговского сельского поселения</t>
  </si>
  <si>
    <t>Отчет об исполнении ведомственной структуры расходов бюджета Черниговского сельского поселения Белореченского района на 2015 год, переченя разделов, подразделов, целевых статей (муниципальных программ и непрограммных направлений деятельности), групп видов расходов бюджета поселения</t>
  </si>
  <si>
    <t>Совет Черниговского сельского поселения Белореченского района</t>
  </si>
  <si>
    <t>Администрация Черниговского сельского поселения</t>
  </si>
  <si>
    <t>56 0 1011</t>
  </si>
  <si>
    <t>Управление  муниципальным имуществом, связанное с оценкой недвижимости, признанием прав и регулированием отношений в сфере собственности</t>
  </si>
  <si>
    <t>65 0 0000</t>
  </si>
  <si>
    <t>Капитальные вложения в облати газификации</t>
  </si>
  <si>
    <t>65 5 0000</t>
  </si>
  <si>
    <t>Капитальные вложения (бюджетные инвестиции) в объекты муниципальной собственности</t>
  </si>
  <si>
    <t>65 5 1039</t>
  </si>
  <si>
    <t>68 0 1038</t>
  </si>
  <si>
    <t>к решению Совета Черниговского сельского поселения Белореченского района от 31 мая 2016г. № 71</t>
  </si>
  <si>
    <t>к решению Совета Черниговского сельского поселения                       от  31 мая 2016г. № 71</t>
  </si>
  <si>
    <t>к решению Совета</t>
  </si>
  <si>
    <t>от  31 мая 2016г. № 71</t>
  </si>
</sst>
</file>

<file path=xl/styles.xml><?xml version="1.0" encoding="utf-8"?>
<styleSheet xmlns="http://schemas.openxmlformats.org/spreadsheetml/2006/main">
  <numFmts count="5">
    <numFmt numFmtId="164" formatCode="#,##0.0"/>
    <numFmt numFmtId="165" formatCode="#,##0.00_ ;[Red]\-#,##0.00\ "/>
    <numFmt numFmtId="166" formatCode="00\.00\.00"/>
    <numFmt numFmtId="167" formatCode="#,##0.00;[Red]\-#,##0.00;0.00"/>
    <numFmt numFmtId="168" formatCode="#,##0.0_ ;[Red]\-#,##0.0\ "/>
  </numFmts>
  <fonts count="18">
    <font>
      <sz val="10"/>
      <name val="Arial Cyr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0"/>
      <name val="Arial"/>
      <charset val="204"/>
    </font>
    <font>
      <sz val="14"/>
      <name val="Arial Cyr"/>
      <charset val="204"/>
    </font>
    <font>
      <b/>
      <sz val="14"/>
      <name val="Times New Roman"/>
      <family val="1"/>
    </font>
    <font>
      <sz val="11"/>
      <name val="Times New Roman"/>
      <family val="1"/>
    </font>
    <font>
      <sz val="10"/>
      <name val="Arial Cyr"/>
      <charset val="204"/>
    </font>
    <font>
      <sz val="14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5" fillId="0" borderId="0"/>
    <xf numFmtId="0" fontId="13" fillId="0" borderId="0"/>
    <xf numFmtId="0" fontId="14" fillId="0" borderId="0"/>
    <xf numFmtId="0" fontId="15" fillId="0" borderId="0"/>
    <xf numFmtId="9" fontId="9" fillId="0" borderId="0" applyFont="0" applyFill="0" applyBorder="0" applyAlignment="0" applyProtection="0"/>
    <xf numFmtId="0" fontId="9" fillId="0" borderId="0"/>
  </cellStyleXfs>
  <cellXfs count="173">
    <xf numFmtId="0" fontId="0" fillId="0" borderId="0" xfId="0"/>
    <xf numFmtId="49" fontId="4" fillId="0" borderId="0" xfId="0" applyNumberFormat="1" applyFont="1" applyFill="1" applyAlignment="1">
      <alignment horizont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6" fillId="0" borderId="0" xfId="0" applyFont="1"/>
    <xf numFmtId="49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wrapText="1"/>
    </xf>
    <xf numFmtId="0" fontId="3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0" xfId="0" applyNumberFormat="1" applyFont="1" applyBorder="1"/>
    <xf numFmtId="166" fontId="2" fillId="0" borderId="0" xfId="1" applyNumberFormat="1" applyFont="1" applyFill="1" applyBorder="1" applyAlignment="1" applyProtection="1">
      <alignment vertical="center" wrapText="1"/>
      <protection hidden="1"/>
    </xf>
    <xf numFmtId="4" fontId="2" fillId="0" borderId="0" xfId="1" applyNumberFormat="1" applyFont="1" applyFill="1" applyBorder="1" applyAlignment="1" applyProtection="1">
      <protection hidden="1"/>
    </xf>
    <xf numFmtId="167" fontId="2" fillId="0" borderId="0" xfId="1" applyNumberFormat="1" applyFont="1" applyFill="1" applyBorder="1" applyAlignment="1" applyProtection="1">
      <protection hidden="1"/>
    </xf>
    <xf numFmtId="164" fontId="2" fillId="0" borderId="0" xfId="1" applyNumberFormat="1" applyFont="1" applyFill="1" applyBorder="1" applyAlignment="1" applyProtection="1">
      <protection hidden="1"/>
    </xf>
    <xf numFmtId="0" fontId="3" fillId="0" borderId="0" xfId="0" applyFont="1"/>
    <xf numFmtId="0" fontId="3" fillId="0" borderId="0" xfId="1" applyFont="1" applyBorder="1" applyProtection="1">
      <protection hidden="1"/>
    </xf>
    <xf numFmtId="0" fontId="3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left"/>
    </xf>
    <xf numFmtId="49" fontId="4" fillId="0" borderId="0" xfId="0" applyNumberFormat="1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8" fontId="4" fillId="0" borderId="0" xfId="0" applyNumberFormat="1" applyFont="1"/>
    <xf numFmtId="49" fontId="4" fillId="0" borderId="0" xfId="0" applyNumberFormat="1" applyFont="1" applyBorder="1" applyAlignment="1">
      <alignment vertical="top"/>
    </xf>
    <xf numFmtId="166" fontId="4" fillId="0" borderId="0" xfId="1" applyNumberFormat="1" applyFont="1" applyFill="1" applyBorder="1" applyAlignment="1" applyProtection="1">
      <alignment vertical="top" wrapText="1"/>
      <protection hidden="1"/>
    </xf>
    <xf numFmtId="0" fontId="9" fillId="0" borderId="0" xfId="0" applyFont="1"/>
    <xf numFmtId="165" fontId="4" fillId="0" borderId="0" xfId="1" applyNumberFormat="1" applyFont="1" applyFill="1" applyBorder="1" applyAlignment="1" applyProtection="1">
      <alignment vertical="top"/>
      <protection hidden="1"/>
    </xf>
    <xf numFmtId="165" fontId="10" fillId="0" borderId="0" xfId="1" applyNumberFormat="1" applyFont="1" applyFill="1" applyBorder="1" applyAlignment="1" applyProtection="1">
      <alignment vertical="top"/>
      <protection hidden="1"/>
    </xf>
    <xf numFmtId="49" fontId="11" fillId="0" borderId="0" xfId="0" applyNumberFormat="1" applyFont="1" applyFill="1" applyBorder="1" applyAlignment="1">
      <alignment horizontal="center"/>
    </xf>
    <xf numFmtId="49" fontId="11" fillId="0" borderId="0" xfId="0" applyNumberFormat="1" applyFont="1" applyFill="1" applyBorder="1" applyAlignment="1">
      <alignment wrapText="1"/>
    </xf>
    <xf numFmtId="49" fontId="11" fillId="0" borderId="0" xfId="0" applyNumberFormat="1" applyFont="1" applyFill="1" applyBorder="1" applyAlignment="1">
      <alignment horizontal="left" wrapText="1"/>
    </xf>
    <xf numFmtId="165" fontId="4" fillId="0" borderId="0" xfId="0" applyNumberFormat="1" applyFont="1" applyFill="1" applyAlignment="1"/>
    <xf numFmtId="168" fontId="7" fillId="0" borderId="0" xfId="0" applyNumberFormat="1" applyFont="1"/>
    <xf numFmtId="165" fontId="4" fillId="0" borderId="0" xfId="0" applyNumberFormat="1" applyFont="1" applyFill="1" applyBorder="1" applyAlignment="1">
      <alignment horizontal="right" vertical="center" wrapText="1"/>
    </xf>
    <xf numFmtId="165" fontId="4" fillId="0" borderId="0" xfId="0" applyNumberFormat="1" applyFont="1" applyAlignment="1">
      <alignment horizontal="center" vertical="center" wrapText="1"/>
    </xf>
    <xf numFmtId="165" fontId="11" fillId="0" borderId="0" xfId="0" applyNumberFormat="1" applyFont="1" applyFill="1" applyBorder="1"/>
    <xf numFmtId="165" fontId="12" fillId="0" borderId="0" xfId="0" applyNumberFormat="1" applyFont="1"/>
    <xf numFmtId="165" fontId="11" fillId="0" borderId="0" xfId="0" applyNumberFormat="1" applyFont="1"/>
    <xf numFmtId="165" fontId="3" fillId="0" borderId="0" xfId="0" applyNumberFormat="1" applyFont="1" applyFill="1" applyBorder="1"/>
    <xf numFmtId="165" fontId="0" fillId="0" borderId="0" xfId="0" applyNumberFormat="1"/>
    <xf numFmtId="165" fontId="3" fillId="0" borderId="0" xfId="0" applyNumberFormat="1" applyFont="1"/>
    <xf numFmtId="165" fontId="4" fillId="0" borderId="0" xfId="0" applyNumberFormat="1" applyFont="1" applyFill="1"/>
    <xf numFmtId="165" fontId="0" fillId="0" borderId="0" xfId="0" applyNumberFormat="1" applyAlignment="1"/>
    <xf numFmtId="166" fontId="4" fillId="0" borderId="0" xfId="1" applyNumberFormat="1" applyFont="1" applyFill="1" applyBorder="1" applyAlignment="1" applyProtection="1">
      <alignment wrapText="1"/>
      <protection hidden="1"/>
    </xf>
    <xf numFmtId="166" fontId="4" fillId="0" borderId="0" xfId="1" applyNumberFormat="1" applyFont="1" applyFill="1" applyBorder="1" applyAlignment="1" applyProtection="1">
      <protection hidden="1"/>
    </xf>
    <xf numFmtId="165" fontId="9" fillId="0" borderId="0" xfId="0" applyNumberFormat="1" applyFont="1"/>
    <xf numFmtId="49" fontId="7" fillId="0" borderId="0" xfId="0" applyNumberFormat="1" applyFont="1" applyFill="1" applyAlignment="1">
      <alignment horizontal="center"/>
    </xf>
    <xf numFmtId="165" fontId="7" fillId="0" borderId="0" xfId="0" applyNumberFormat="1" applyFont="1" applyFill="1"/>
    <xf numFmtId="0" fontId="3" fillId="0" borderId="0" xfId="6" applyFont="1" applyFill="1" applyBorder="1" applyAlignment="1">
      <alignment horizontal="left" wrapText="1"/>
    </xf>
    <xf numFmtId="49" fontId="3" fillId="0" borderId="0" xfId="6" applyNumberFormat="1" applyFont="1" applyFill="1" applyBorder="1" applyAlignment="1">
      <alignment horizontal="center"/>
    </xf>
    <xf numFmtId="4" fontId="3" fillId="0" borderId="0" xfId="6" applyNumberFormat="1" applyFont="1" applyFill="1" applyBorder="1"/>
    <xf numFmtId="0" fontId="16" fillId="2" borderId="0" xfId="6" applyFont="1" applyFill="1" applyAlignment="1">
      <alignment horizontal="center" vertical="top"/>
    </xf>
    <xf numFmtId="0" fontId="2" fillId="2" borderId="0" xfId="6" applyFont="1" applyFill="1" applyAlignment="1">
      <alignment horizontal="center" vertical="top"/>
    </xf>
    <xf numFmtId="164" fontId="2" fillId="2" borderId="0" xfId="6" applyNumberFormat="1" applyFont="1" applyFill="1" applyAlignment="1">
      <alignment horizontal="center" wrapText="1"/>
    </xf>
    <xf numFmtId="0" fontId="2" fillId="2" borderId="0" xfId="6" applyFont="1" applyFill="1" applyAlignment="1"/>
    <xf numFmtId="49" fontId="2" fillId="2" borderId="0" xfId="6" applyNumberFormat="1" applyFont="1" applyFill="1" applyAlignment="1"/>
    <xf numFmtId="0" fontId="2" fillId="2" borderId="0" xfId="6" applyFont="1" applyFill="1" applyAlignment="1">
      <alignment horizontal="left"/>
    </xf>
    <xf numFmtId="0" fontId="2" fillId="2" borderId="0" xfId="6" applyFont="1" applyFill="1" applyBorder="1" applyAlignment="1">
      <alignment horizontal="center" vertical="center" wrapText="1"/>
    </xf>
    <xf numFmtId="0" fontId="3" fillId="2" borderId="0" xfId="6" applyFont="1" applyFill="1" applyBorder="1" applyAlignment="1">
      <alignment horizontal="center" wrapText="1"/>
    </xf>
    <xf numFmtId="49" fontId="3" fillId="2" borderId="0" xfId="6" applyNumberFormat="1" applyFont="1" applyFill="1" applyBorder="1" applyAlignment="1">
      <alignment horizontal="center" wrapText="1"/>
    </xf>
    <xf numFmtId="0" fontId="3" fillId="2" borderId="0" xfId="6" applyFont="1" applyFill="1" applyBorder="1" applyAlignment="1">
      <alignment horizontal="center"/>
    </xf>
    <xf numFmtId="0" fontId="16" fillId="2" borderId="0" xfId="6" applyFont="1" applyFill="1" applyBorder="1" applyAlignment="1">
      <alignment horizontal="center" wrapText="1"/>
    </xf>
    <xf numFmtId="49" fontId="11" fillId="2" borderId="0" xfId="6" applyNumberFormat="1" applyFont="1" applyFill="1" applyBorder="1" applyAlignment="1">
      <alignment horizontal="center" wrapText="1"/>
    </xf>
    <xf numFmtId="4" fontId="11" fillId="2" borderId="0" xfId="6" applyNumberFormat="1" applyFont="1" applyFill="1" applyBorder="1" applyAlignment="1">
      <alignment horizontal="right"/>
    </xf>
    <xf numFmtId="0" fontId="11" fillId="2" borderId="5" xfId="6" applyFont="1" applyFill="1" applyBorder="1" applyAlignment="1">
      <alignment horizontal="center" wrapText="1"/>
    </xf>
    <xf numFmtId="49" fontId="11" fillId="2" borderId="5" xfId="6" applyNumberFormat="1" applyFont="1" applyFill="1" applyBorder="1" applyAlignment="1">
      <alignment horizontal="center" wrapText="1"/>
    </xf>
    <xf numFmtId="0" fontId="11" fillId="2" borderId="0" xfId="6" applyFont="1" applyFill="1" applyBorder="1" applyAlignment="1">
      <alignment horizontal="left" wrapText="1"/>
    </xf>
    <xf numFmtId="49" fontId="16" fillId="2" borderId="0" xfId="6" applyNumberFormat="1" applyFont="1" applyFill="1" applyBorder="1" applyAlignment="1">
      <alignment horizontal="center" vertical="top" wrapText="1"/>
    </xf>
    <xf numFmtId="49" fontId="11" fillId="2" borderId="0" xfId="6" applyNumberFormat="1" applyFont="1" applyFill="1" applyBorder="1" applyAlignment="1"/>
    <xf numFmtId="49" fontId="3" fillId="2" borderId="0" xfId="6" applyNumberFormat="1" applyFont="1" applyFill="1" applyBorder="1" applyAlignment="1"/>
    <xf numFmtId="164" fontId="3" fillId="2" borderId="0" xfId="6" applyNumberFormat="1" applyFont="1" applyFill="1" applyBorder="1" applyAlignment="1"/>
    <xf numFmtId="49" fontId="2" fillId="2" borderId="0" xfId="6" applyNumberFormat="1" applyFont="1" applyFill="1" applyBorder="1" applyAlignment="1">
      <alignment horizontal="center" wrapText="1"/>
    </xf>
    <xf numFmtId="0" fontId="3" fillId="2" borderId="0" xfId="6" applyFont="1" applyFill="1" applyBorder="1" applyAlignment="1">
      <alignment horizontal="left" wrapText="1"/>
    </xf>
    <xf numFmtId="49" fontId="3" fillId="2" borderId="0" xfId="6" applyNumberFormat="1" applyFont="1" applyFill="1" applyBorder="1" applyAlignment="1">
      <alignment horizontal="center"/>
    </xf>
    <xf numFmtId="49" fontId="16" fillId="2" borderId="0" xfId="6" applyNumberFormat="1" applyFont="1" applyFill="1" applyBorder="1" applyAlignment="1">
      <alignment horizontal="center" wrapText="1"/>
    </xf>
    <xf numFmtId="49" fontId="11" fillId="2" borderId="0" xfId="6" applyNumberFormat="1" applyFont="1" applyFill="1" applyBorder="1" applyAlignment="1">
      <alignment horizontal="center"/>
    </xf>
    <xf numFmtId="49" fontId="2" fillId="2" borderId="0" xfId="6" applyNumberFormat="1" applyFont="1" applyFill="1" applyBorder="1" applyAlignment="1">
      <alignment horizontal="center" vertical="top" wrapText="1"/>
    </xf>
    <xf numFmtId="0" fontId="11" fillId="2" borderId="0" xfId="6" applyFont="1" applyFill="1" applyBorder="1" applyAlignment="1"/>
    <xf numFmtId="4" fontId="11" fillId="2" borderId="0" xfId="6" applyNumberFormat="1" applyFont="1" applyFill="1" applyBorder="1" applyAlignment="1"/>
    <xf numFmtId="0" fontId="3" fillId="2" borderId="0" xfId="6" applyFont="1" applyFill="1" applyBorder="1" applyAlignment="1">
      <alignment horizontal="left" vertical="top" wrapText="1"/>
    </xf>
    <xf numFmtId="4" fontId="3" fillId="2" borderId="0" xfId="6" applyNumberFormat="1" applyFont="1" applyFill="1" applyBorder="1" applyAlignment="1"/>
    <xf numFmtId="9" fontId="3" fillId="2" borderId="0" xfId="5" applyFont="1" applyFill="1" applyBorder="1" applyAlignment="1">
      <alignment horizontal="center"/>
    </xf>
    <xf numFmtId="0" fontId="16" fillId="2" borderId="0" xfId="6" applyNumberFormat="1" applyFont="1" applyFill="1" applyBorder="1" applyAlignment="1">
      <alignment horizontal="center" vertical="top" wrapText="1"/>
    </xf>
    <xf numFmtId="0" fontId="3" fillId="2" borderId="0" xfId="6" applyFont="1" applyFill="1" applyAlignment="1">
      <alignment horizontal="left"/>
    </xf>
    <xf numFmtId="3" fontId="16" fillId="2" borderId="0" xfId="6" applyNumberFormat="1" applyFont="1" applyFill="1"/>
    <xf numFmtId="0" fontId="16" fillId="2" borderId="0" xfId="6" applyFont="1" applyFill="1"/>
    <xf numFmtId="0" fontId="2" fillId="2" borderId="0" xfId="6" applyFont="1" applyFill="1"/>
    <xf numFmtId="0" fontId="2" fillId="2" borderId="0" xfId="6" applyFont="1" applyFill="1" applyAlignment="1">
      <alignment horizontal="center" vertical="center"/>
    </xf>
    <xf numFmtId="0" fontId="2" fillId="2" borderId="0" xfId="6" applyFont="1" applyFill="1" applyAlignment="1">
      <alignment horizontal="center"/>
    </xf>
    <xf numFmtId="0" fontId="16" fillId="2" borderId="0" xfId="6" applyFont="1" applyFill="1" applyAlignment="1">
      <alignment horizontal="center"/>
    </xf>
    <xf numFmtId="0" fontId="2" fillId="2" borderId="0" xfId="6" applyFont="1" applyFill="1" applyAlignment="1">
      <alignment vertical="top"/>
    </xf>
    <xf numFmtId="0" fontId="3" fillId="0" borderId="0" xfId="2" applyFont="1" applyFill="1" applyBorder="1" applyAlignment="1">
      <alignment horizontal="left" wrapText="1"/>
    </xf>
    <xf numFmtId="49" fontId="3" fillId="0" borderId="0" xfId="2" applyNumberFormat="1" applyFont="1" applyFill="1" applyBorder="1" applyAlignment="1">
      <alignment horizontal="center"/>
    </xf>
    <xf numFmtId="4" fontId="3" fillId="0" borderId="0" xfId="2" applyNumberFormat="1" applyFont="1" applyFill="1" applyBorder="1" applyAlignment="1">
      <alignment horizontal="right"/>
    </xf>
    <xf numFmtId="3" fontId="16" fillId="2" borderId="0" xfId="6" applyNumberFormat="1" applyFont="1" applyFill="1" applyBorder="1"/>
    <xf numFmtId="0" fontId="2" fillId="2" borderId="0" xfId="6" applyFont="1" applyFill="1" applyBorder="1"/>
    <xf numFmtId="0" fontId="3" fillId="0" borderId="0" xfId="2" applyFont="1" applyAlignment="1"/>
    <xf numFmtId="0" fontId="3" fillId="0" borderId="0" xfId="2" applyFont="1"/>
    <xf numFmtId="0" fontId="3" fillId="0" borderId="0" xfId="2" applyFont="1" applyAlignment="1">
      <alignment horizontal="right"/>
    </xf>
    <xf numFmtId="4" fontId="3" fillId="0" borderId="0" xfId="0" applyNumberFormat="1" applyFont="1"/>
    <xf numFmtId="4" fontId="3" fillId="2" borderId="0" xfId="6" applyNumberFormat="1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vertical="top" wrapText="1"/>
    </xf>
    <xf numFmtId="49" fontId="3" fillId="2" borderId="0" xfId="6" applyNumberFormat="1" applyFont="1" applyFill="1" applyBorder="1" applyAlignment="1">
      <alignment horizontal="left" vertical="top" wrapText="1"/>
    </xf>
    <xf numFmtId="165" fontId="0" fillId="0" borderId="0" xfId="0" applyNumberFormat="1" applyFont="1"/>
    <xf numFmtId="0" fontId="0" fillId="0" borderId="0" xfId="0" applyFont="1"/>
    <xf numFmtId="0" fontId="3" fillId="0" borderId="0" xfId="4" applyFont="1" applyFill="1" applyAlignment="1">
      <alignment horizontal="right"/>
    </xf>
    <xf numFmtId="0" fontId="11" fillId="2" borderId="0" xfId="6" applyFont="1" applyFill="1" applyBorder="1" applyAlignment="1">
      <alignment horizontal="center" wrapText="1"/>
    </xf>
    <xf numFmtId="4" fontId="3" fillId="0" borderId="0" xfId="6" applyNumberFormat="1" applyFont="1" applyFill="1" applyBorder="1" applyAlignment="1">
      <alignment horizontal="right"/>
    </xf>
    <xf numFmtId="0" fontId="11" fillId="2" borderId="0" xfId="6" applyFont="1" applyFill="1" applyBorder="1" applyAlignment="1">
      <alignment horizontal="left" vertical="top" wrapText="1"/>
    </xf>
    <xf numFmtId="0" fontId="11" fillId="0" borderId="0" xfId="2" applyFont="1" applyAlignment="1">
      <alignment vertical="top" wrapText="1"/>
    </xf>
    <xf numFmtId="0" fontId="17" fillId="2" borderId="0" xfId="2" applyFont="1" applyFill="1" applyBorder="1" applyAlignment="1">
      <alignment vertical="top" wrapText="1"/>
    </xf>
    <xf numFmtId="0" fontId="3" fillId="0" borderId="0" xfId="6" applyFont="1" applyFill="1" applyBorder="1" applyAlignment="1">
      <alignment horizontal="left" vertical="top" wrapText="1"/>
    </xf>
    <xf numFmtId="0" fontId="3" fillId="2" borderId="0" xfId="2" applyFont="1" applyFill="1" applyBorder="1" applyAlignment="1">
      <alignment vertical="top" wrapText="1"/>
    </xf>
    <xf numFmtId="4" fontId="3" fillId="0" borderId="0" xfId="6" applyNumberFormat="1" applyFont="1" applyFill="1" applyBorder="1" applyAlignment="1"/>
    <xf numFmtId="0" fontId="11" fillId="2" borderId="0" xfId="6" applyFont="1" applyFill="1" applyBorder="1" applyAlignment="1">
      <alignment vertical="top" wrapText="1"/>
    </xf>
    <xf numFmtId="0" fontId="3" fillId="2" borderId="0" xfId="2" applyFont="1" applyFill="1" applyBorder="1" applyAlignment="1">
      <alignment horizontal="justify" vertical="top"/>
    </xf>
    <xf numFmtId="0" fontId="16" fillId="2" borderId="0" xfId="6" applyFont="1" applyFill="1" applyBorder="1" applyAlignment="1">
      <alignment horizontal="center" vertical="top" wrapText="1"/>
    </xf>
    <xf numFmtId="0" fontId="3" fillId="0" borderId="0" xfId="2" applyFont="1" applyAlignment="1">
      <alignment horizontal="center"/>
    </xf>
    <xf numFmtId="0" fontId="3" fillId="0" borderId="0" xfId="2" applyFont="1" applyAlignment="1">
      <alignment vertical="top" wrapText="1"/>
    </xf>
    <xf numFmtId="4" fontId="11" fillId="2" borderId="5" xfId="6" applyNumberFormat="1" applyFont="1" applyFill="1" applyBorder="1" applyAlignment="1">
      <alignment horizontal="right"/>
    </xf>
    <xf numFmtId="3" fontId="16" fillId="2" borderId="0" xfId="6" applyNumberFormat="1" applyFont="1" applyFill="1" applyAlignment="1">
      <alignment horizontal="center" vertical="center"/>
    </xf>
    <xf numFmtId="0" fontId="2" fillId="2" borderId="1" xfId="6" applyFont="1" applyFill="1" applyBorder="1" applyAlignment="1">
      <alignment horizontal="center"/>
    </xf>
    <xf numFmtId="49" fontId="2" fillId="2" borderId="1" xfId="6" applyNumberFormat="1" applyFont="1" applyFill="1" applyBorder="1" applyAlignment="1">
      <alignment horizontal="center" wrapText="1"/>
    </xf>
    <xf numFmtId="0" fontId="2" fillId="2" borderId="1" xfId="6" applyFont="1" applyFill="1" applyBorder="1" applyAlignment="1">
      <alignment horizontal="center" wrapText="1"/>
    </xf>
    <xf numFmtId="0" fontId="2" fillId="2" borderId="1" xfId="6" applyFont="1" applyFill="1" applyBorder="1" applyAlignment="1">
      <alignment horizontal="center" vertical="center" wrapText="1"/>
    </xf>
    <xf numFmtId="0" fontId="17" fillId="2" borderId="0" xfId="3" applyFont="1" applyFill="1" applyAlignment="1">
      <alignment horizontal="left" wrapText="1"/>
    </xf>
    <xf numFmtId="0" fontId="17" fillId="2" borderId="0" xfId="3" applyFont="1" applyFill="1" applyAlignment="1"/>
    <xf numFmtId="0" fontId="17" fillId="2" borderId="0" xfId="3" applyFont="1" applyFill="1" applyAlignment="1">
      <alignment wrapText="1"/>
    </xf>
    <xf numFmtId="3" fontId="2" fillId="2" borderId="1" xfId="6" applyNumberFormat="1" applyFont="1" applyFill="1" applyBorder="1" applyAlignment="1">
      <alignment horizontal="center" vertical="center"/>
    </xf>
    <xf numFmtId="4" fontId="3" fillId="2" borderId="0" xfId="6" applyNumberFormat="1" applyFont="1" applyFill="1" applyBorder="1" applyAlignment="1">
      <alignment horizontal="left" wrapText="1"/>
    </xf>
    <xf numFmtId="4" fontId="11" fillId="2" borderId="0" xfId="6" applyNumberFormat="1" applyFont="1" applyFill="1" applyAlignment="1">
      <alignment horizontal="center"/>
    </xf>
    <xf numFmtId="4" fontId="3" fillId="2" borderId="0" xfId="6" applyNumberFormat="1" applyFont="1" applyFill="1" applyAlignment="1">
      <alignment horizontal="center"/>
    </xf>
    <xf numFmtId="4" fontId="11" fillId="2" borderId="0" xfId="6" applyNumberFormat="1" applyFont="1" applyFill="1" applyAlignment="1"/>
    <xf numFmtId="4" fontId="3" fillId="2" borderId="0" xfId="6" applyNumberFormat="1" applyFont="1" applyFill="1" applyAlignment="1"/>
    <xf numFmtId="4" fontId="3" fillId="2" borderId="0" xfId="6" applyNumberFormat="1" applyFont="1" applyFill="1" applyAlignment="1">
      <alignment vertical="top"/>
    </xf>
    <xf numFmtId="4" fontId="11" fillId="2" borderId="0" xfId="6" applyNumberFormat="1" applyFont="1" applyFill="1"/>
    <xf numFmtId="4" fontId="3" fillId="2" borderId="0" xfId="6" applyNumberFormat="1" applyFont="1" applyFill="1"/>
    <xf numFmtId="164" fontId="11" fillId="2" borderId="0" xfId="6" applyNumberFormat="1" applyFont="1" applyFill="1" applyAlignment="1">
      <alignment horizontal="center"/>
    </xf>
    <xf numFmtId="164" fontId="3" fillId="2" borderId="0" xfId="6" applyNumberFormat="1" applyFont="1" applyFill="1" applyAlignment="1">
      <alignment horizontal="center"/>
    </xf>
    <xf numFmtId="164" fontId="11" fillId="2" borderId="0" xfId="6" applyNumberFormat="1" applyFont="1" applyFill="1" applyAlignment="1">
      <alignment horizontal="right"/>
    </xf>
    <xf numFmtId="0" fontId="11" fillId="2" borderId="0" xfId="6" applyFont="1" applyFill="1" applyBorder="1" applyAlignment="1">
      <alignment horizontal="center" vertical="top" wrapText="1"/>
    </xf>
    <xf numFmtId="0" fontId="11" fillId="2" borderId="5" xfId="6" applyFont="1" applyFill="1" applyBorder="1" applyAlignment="1">
      <alignment horizontal="center" vertical="top" wrapText="1"/>
    </xf>
    <xf numFmtId="0" fontId="3" fillId="0" borderId="0" xfId="2" applyFont="1" applyFill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0" xfId="1" applyFont="1" applyAlignment="1" applyProtection="1">
      <alignment horizontal="center" wrapText="1"/>
      <protection hidden="1"/>
    </xf>
    <xf numFmtId="0" fontId="3" fillId="0" borderId="2" xfId="1" applyFont="1" applyBorder="1" applyAlignment="1" applyProtection="1">
      <alignment horizontal="right" vertical="center" wrapText="1"/>
      <protection hidden="1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right"/>
    </xf>
    <xf numFmtId="0" fontId="4" fillId="0" borderId="0" xfId="0" applyFont="1" applyFill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49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left" vertical="center" wrapText="1"/>
    </xf>
    <xf numFmtId="0" fontId="2" fillId="2" borderId="3" xfId="6" applyFont="1" applyFill="1" applyBorder="1" applyAlignment="1">
      <alignment horizontal="center" vertical="center" wrapText="1"/>
    </xf>
    <xf numFmtId="0" fontId="2" fillId="2" borderId="4" xfId="6" applyFont="1" applyFill="1" applyBorder="1" applyAlignment="1">
      <alignment horizontal="center" vertical="center" wrapText="1"/>
    </xf>
    <xf numFmtId="0" fontId="2" fillId="2" borderId="1" xfId="6" applyFont="1" applyFill="1" applyBorder="1" applyAlignment="1">
      <alignment horizontal="center" wrapText="1"/>
    </xf>
    <xf numFmtId="0" fontId="2" fillId="2" borderId="1" xfId="6" applyFont="1" applyFill="1" applyBorder="1" applyAlignment="1">
      <alignment horizontal="center"/>
    </xf>
    <xf numFmtId="0" fontId="2" fillId="2" borderId="0" xfId="6" applyFont="1" applyFill="1" applyAlignment="1">
      <alignment horizontal="center"/>
    </xf>
    <xf numFmtId="0" fontId="2" fillId="2" borderId="3" xfId="6" applyFont="1" applyFill="1" applyBorder="1" applyAlignment="1">
      <alignment horizontal="center"/>
    </xf>
    <xf numFmtId="0" fontId="2" fillId="2" borderId="4" xfId="6" applyFont="1" applyFill="1" applyBorder="1" applyAlignment="1">
      <alignment horizontal="center"/>
    </xf>
    <xf numFmtId="3" fontId="2" fillId="2" borderId="3" xfId="6" applyNumberFormat="1" applyFont="1" applyFill="1" applyBorder="1" applyAlignment="1">
      <alignment horizontal="center"/>
    </xf>
    <xf numFmtId="3" fontId="2" fillId="2" borderId="4" xfId="6" applyNumberFormat="1" applyFont="1" applyFill="1" applyBorder="1" applyAlignment="1">
      <alignment horizontal="center"/>
    </xf>
    <xf numFmtId="0" fontId="17" fillId="2" borderId="0" xfId="3" applyFont="1" applyFill="1" applyAlignment="1">
      <alignment horizontal="left"/>
    </xf>
    <xf numFmtId="0" fontId="17" fillId="2" borderId="0" xfId="3" applyFont="1" applyFill="1" applyAlignment="1">
      <alignment horizontal="left" wrapText="1"/>
    </xf>
    <xf numFmtId="0" fontId="11" fillId="2" borderId="0" xfId="6" applyFont="1" applyFill="1" applyAlignment="1">
      <alignment horizontal="center" vertical="top" wrapText="1"/>
    </xf>
  </cellXfs>
  <cellStyles count="7">
    <cellStyle name="Обычный" xfId="0" builtinId="0"/>
    <cellStyle name="Обычный 2" xfId="3"/>
    <cellStyle name="Обычный 3" xfId="4"/>
    <cellStyle name="Обычный 4" xfId="6"/>
    <cellStyle name="Обычный 5" xfId="2"/>
    <cellStyle name="Обычный_Tmp1" xfId="1"/>
    <cellStyle name="Процентн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view="pageBreakPreview" zoomScale="60" zoomScaleNormal="75" workbookViewId="0">
      <selection activeCell="I8" sqref="I8"/>
    </sheetView>
  </sheetViews>
  <sheetFormatPr defaultRowHeight="13.2"/>
  <cols>
    <col min="1" max="1" width="32" customWidth="1"/>
    <col min="2" max="2" width="42.109375" customWidth="1"/>
    <col min="3" max="3" width="18.44140625" customWidth="1"/>
    <col min="4" max="4" width="19" customWidth="1"/>
    <col min="5" max="5" width="18.5546875" customWidth="1"/>
    <col min="6" max="6" width="13.88671875" customWidth="1"/>
  </cols>
  <sheetData>
    <row r="1" spans="1:6" ht="18">
      <c r="C1" s="150" t="s">
        <v>34</v>
      </c>
      <c r="D1" s="150"/>
      <c r="E1" s="150"/>
      <c r="F1" s="150"/>
    </row>
    <row r="2" spans="1:6" ht="63.6" customHeight="1">
      <c r="C2" s="155" t="s">
        <v>363</v>
      </c>
      <c r="D2" s="155"/>
      <c r="E2" s="155"/>
      <c r="F2" s="155"/>
    </row>
    <row r="3" spans="1:6" ht="34.5" customHeight="1">
      <c r="A3" s="151" t="s">
        <v>347</v>
      </c>
      <c r="B3" s="151"/>
      <c r="C3" s="151"/>
      <c r="D3" s="151"/>
      <c r="E3" s="151"/>
      <c r="F3" s="151"/>
    </row>
    <row r="4" spans="1:6" ht="4.5" customHeight="1">
      <c r="B4" s="11"/>
      <c r="C4" s="11"/>
      <c r="D4" s="152" t="s">
        <v>49</v>
      </c>
      <c r="E4" s="152"/>
      <c r="F4" s="152"/>
    </row>
    <row r="5" spans="1:6" ht="46.8">
      <c r="A5" s="3" t="s">
        <v>41</v>
      </c>
      <c r="B5" s="12" t="s">
        <v>42</v>
      </c>
      <c r="C5" s="21" t="s">
        <v>80</v>
      </c>
      <c r="D5" s="4" t="s">
        <v>36</v>
      </c>
      <c r="E5" s="4" t="s">
        <v>43</v>
      </c>
      <c r="F5" s="4" t="s">
        <v>31</v>
      </c>
    </row>
    <row r="6" spans="1:6" ht="59.25" hidden="1" customHeight="1">
      <c r="A6" s="13" t="s">
        <v>32</v>
      </c>
      <c r="B6" s="14" t="s">
        <v>33</v>
      </c>
      <c r="C6" s="15"/>
      <c r="D6" s="16"/>
      <c r="E6" s="16"/>
      <c r="F6" s="17" t="e">
        <f>D6/C6*100</f>
        <v>#DIV/0!</v>
      </c>
    </row>
    <row r="7" spans="1:6" ht="1.5" customHeight="1">
      <c r="A7" s="13"/>
      <c r="B7" s="14"/>
      <c r="C7" s="15"/>
      <c r="D7" s="16"/>
      <c r="E7" s="16"/>
      <c r="F7" s="17"/>
    </row>
    <row r="8" spans="1:6" s="32" customFormat="1" ht="36">
      <c r="A8" s="30"/>
      <c r="B8" s="31" t="s">
        <v>46</v>
      </c>
      <c r="C8" s="33">
        <f>C10</f>
        <v>1007106.8800000008</v>
      </c>
      <c r="D8" s="34">
        <f>D10</f>
        <v>232596.93999999948</v>
      </c>
      <c r="E8" s="34">
        <f>E10</f>
        <v>774509.94000000134</v>
      </c>
      <c r="F8" s="34"/>
    </row>
    <row r="9" spans="1:6" s="32" customFormat="1" ht="126" hidden="1">
      <c r="A9" s="30" t="s">
        <v>47</v>
      </c>
      <c r="B9" s="31" t="s">
        <v>48</v>
      </c>
      <c r="C9" s="33">
        <v>0</v>
      </c>
      <c r="D9" s="34">
        <v>231.6</v>
      </c>
      <c r="E9" s="34">
        <f>D9-C9</f>
        <v>231.6</v>
      </c>
      <c r="F9" s="34"/>
    </row>
    <row r="10" spans="1:6" s="32" customFormat="1" ht="19.5" customHeight="1">
      <c r="A10" s="30" t="s">
        <v>73</v>
      </c>
      <c r="B10" s="31" t="s">
        <v>72</v>
      </c>
      <c r="C10" s="33">
        <f>C19+C15</f>
        <v>1007106.8800000008</v>
      </c>
      <c r="D10" s="33">
        <f>D19+D15</f>
        <v>232596.93999999948</v>
      </c>
      <c r="E10" s="33">
        <f>E19+E15</f>
        <v>774509.94000000134</v>
      </c>
      <c r="F10" s="34"/>
    </row>
    <row r="11" spans="1:6" s="32" customFormat="1" ht="36.75" customHeight="1">
      <c r="A11" s="30" t="s">
        <v>75</v>
      </c>
      <c r="B11" s="31" t="s">
        <v>74</v>
      </c>
      <c r="C11" s="33">
        <f>C12</f>
        <v>-11027068.439999999</v>
      </c>
      <c r="D11" s="34">
        <f>D12</f>
        <v>-11587307.99</v>
      </c>
      <c r="E11" s="34">
        <f>E12</f>
        <v>560239.55000000075</v>
      </c>
      <c r="F11" s="34">
        <f>F12</f>
        <v>-105.08058468167084</v>
      </c>
    </row>
    <row r="12" spans="1:6" s="32" customFormat="1" ht="37.5" customHeight="1">
      <c r="A12" s="30" t="s">
        <v>81</v>
      </c>
      <c r="B12" s="31" t="s">
        <v>86</v>
      </c>
      <c r="C12" s="33">
        <f>C14</f>
        <v>-11027068.439999999</v>
      </c>
      <c r="D12" s="34">
        <f>D14</f>
        <v>-11587307.99</v>
      </c>
      <c r="E12" s="34">
        <f>C12-D12</f>
        <v>560239.55000000075</v>
      </c>
      <c r="F12" s="34">
        <f>-D12*100/C12</f>
        <v>-105.08058468167084</v>
      </c>
    </row>
    <row r="13" spans="1:6" s="32" customFormat="1" ht="19.5" hidden="1" customHeight="1">
      <c r="A13" s="30" t="s">
        <v>77</v>
      </c>
      <c r="B13" s="31"/>
      <c r="C13" s="33">
        <v>-52351764</v>
      </c>
      <c r="D13" s="34">
        <v>-54566247.259999998</v>
      </c>
      <c r="E13" s="34">
        <f>C13-D13</f>
        <v>2214483.2599999979</v>
      </c>
      <c r="F13" s="34">
        <f>-D13*100/C13</f>
        <v>-104.23000695831377</v>
      </c>
    </row>
    <row r="14" spans="1:6" s="32" customFormat="1" ht="39" customHeight="1">
      <c r="A14" s="30" t="s">
        <v>82</v>
      </c>
      <c r="B14" s="31" t="s">
        <v>76</v>
      </c>
      <c r="C14" s="33">
        <f>C15</f>
        <v>-11027068.439999999</v>
      </c>
      <c r="D14" s="34">
        <f>D15</f>
        <v>-11587307.99</v>
      </c>
      <c r="E14" s="34">
        <f>C14-D14</f>
        <v>560239.55000000075</v>
      </c>
      <c r="F14" s="34">
        <f>-D14*100/C14</f>
        <v>-105.08058468167084</v>
      </c>
    </row>
    <row r="15" spans="1:6" s="32" customFormat="1" ht="37.5" customHeight="1">
      <c r="A15" s="30" t="s">
        <v>83</v>
      </c>
      <c r="B15" s="31" t="s">
        <v>84</v>
      </c>
      <c r="C15" s="33">
        <v>-11027068.439999999</v>
      </c>
      <c r="D15" s="34">
        <v>-11587307.99</v>
      </c>
      <c r="E15" s="34">
        <f>C15-D15</f>
        <v>560239.55000000075</v>
      </c>
      <c r="F15" s="34">
        <f>-D15*100/C15</f>
        <v>-105.08058468167084</v>
      </c>
    </row>
    <row r="16" spans="1:6" s="32" customFormat="1" ht="36" customHeight="1">
      <c r="A16" s="30" t="s">
        <v>78</v>
      </c>
      <c r="B16" s="31" t="s">
        <v>79</v>
      </c>
      <c r="C16" s="33">
        <f t="shared" ref="C16:E18" si="0">C17</f>
        <v>12034175.32</v>
      </c>
      <c r="D16" s="33">
        <f t="shared" si="0"/>
        <v>11819904.93</v>
      </c>
      <c r="E16" s="33">
        <f t="shared" si="0"/>
        <v>214270.3900000006</v>
      </c>
      <c r="F16" s="33">
        <f>-D16*100/C16</f>
        <v>-98.219484224698832</v>
      </c>
    </row>
    <row r="17" spans="1:6" ht="34.5" customHeight="1">
      <c r="A17" s="51" t="s">
        <v>85</v>
      </c>
      <c r="B17" s="50" t="s">
        <v>87</v>
      </c>
      <c r="C17" s="33">
        <f t="shared" si="0"/>
        <v>12034175.32</v>
      </c>
      <c r="D17" s="33">
        <f t="shared" si="0"/>
        <v>11819904.93</v>
      </c>
      <c r="E17" s="34">
        <f t="shared" si="0"/>
        <v>214270.3900000006</v>
      </c>
      <c r="F17" s="33">
        <f>F18</f>
        <v>-98.219484224698832</v>
      </c>
    </row>
    <row r="18" spans="1:6" ht="33.75" customHeight="1">
      <c r="A18" s="51" t="s">
        <v>88</v>
      </c>
      <c r="B18" s="50" t="s">
        <v>89</v>
      </c>
      <c r="C18" s="33">
        <f t="shared" si="0"/>
        <v>12034175.32</v>
      </c>
      <c r="D18" s="33">
        <f t="shared" si="0"/>
        <v>11819904.93</v>
      </c>
      <c r="E18" s="34">
        <f t="shared" si="0"/>
        <v>214270.3900000006</v>
      </c>
      <c r="F18" s="33">
        <f>-D18*100/C18</f>
        <v>-98.219484224698832</v>
      </c>
    </row>
    <row r="19" spans="1:6" ht="36" customHeight="1">
      <c r="A19" s="51" t="s">
        <v>90</v>
      </c>
      <c r="B19" s="50" t="s">
        <v>84</v>
      </c>
      <c r="C19" s="33">
        <v>12034175.32</v>
      </c>
      <c r="D19" s="33">
        <v>11819904.93</v>
      </c>
      <c r="E19" s="34">
        <f>C19-D19</f>
        <v>214270.3900000006</v>
      </c>
      <c r="F19" s="33">
        <f>-D19*100/C19</f>
        <v>-98.219484224698832</v>
      </c>
    </row>
    <row r="20" spans="1:6" ht="15.75" customHeight="1">
      <c r="A20" s="18"/>
      <c r="B20" s="19"/>
      <c r="C20" s="19"/>
      <c r="D20" s="19"/>
      <c r="E20" s="19"/>
      <c r="F20" s="11"/>
    </row>
    <row r="21" spans="1:6" ht="38.25" customHeight="1">
      <c r="A21" s="153" t="s">
        <v>348</v>
      </c>
      <c r="B21" s="153"/>
      <c r="C21" s="154" t="s">
        <v>349</v>
      </c>
      <c r="D21" s="154"/>
      <c r="E21" s="154"/>
      <c r="F21" s="154"/>
    </row>
  </sheetData>
  <mergeCells count="6">
    <mergeCell ref="C1:F1"/>
    <mergeCell ref="A3:F3"/>
    <mergeCell ref="D4:F4"/>
    <mergeCell ref="A21:B21"/>
    <mergeCell ref="C21:F21"/>
    <mergeCell ref="C2:F2"/>
  </mergeCells>
  <phoneticPr fontId="0" type="noConversion"/>
  <pageMargins left="0.39370078740157483" right="0.19685039370078741" top="0.39370078740157483" bottom="0.19685039370078741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0"/>
  <sheetViews>
    <sheetView view="pageBreakPreview" topLeftCell="B13" zoomScaleNormal="75" zoomScaleSheetLayoutView="100" workbookViewId="0">
      <selection activeCell="G5" sqref="G5"/>
    </sheetView>
  </sheetViews>
  <sheetFormatPr defaultRowHeight="13.2"/>
  <cols>
    <col min="1" max="1" width="3.5546875" hidden="1" customWidth="1"/>
    <col min="2" max="2" width="67.33203125" customWidth="1"/>
    <col min="3" max="3" width="4.44140625" customWidth="1"/>
    <col min="4" max="4" width="4.109375" customWidth="1"/>
    <col min="5" max="5" width="18.33203125" customWidth="1"/>
    <col min="6" max="6" width="2.44140625" hidden="1" customWidth="1"/>
    <col min="7" max="7" width="17.33203125" customWidth="1"/>
    <col min="8" max="8" width="19.5546875" customWidth="1"/>
    <col min="9" max="9" width="16.44140625" customWidth="1"/>
    <col min="11" max="11" width="12.5546875" customWidth="1"/>
    <col min="12" max="12" width="12.109375" bestFit="1" customWidth="1"/>
  </cols>
  <sheetData>
    <row r="1" spans="1:12" ht="16.5" customHeight="1">
      <c r="C1" s="25"/>
      <c r="D1" s="25"/>
      <c r="E1" s="150" t="s">
        <v>238</v>
      </c>
      <c r="F1" s="150"/>
      <c r="G1" s="150"/>
      <c r="H1" s="150"/>
      <c r="I1" s="150"/>
    </row>
    <row r="2" spans="1:12" ht="39.75" customHeight="1">
      <c r="C2" s="20"/>
      <c r="D2" s="20"/>
      <c r="E2" s="160" t="s">
        <v>364</v>
      </c>
      <c r="F2" s="160"/>
      <c r="G2" s="160"/>
      <c r="H2" s="160"/>
      <c r="I2" s="160"/>
    </row>
    <row r="3" spans="1:12" ht="39" customHeight="1">
      <c r="A3" s="157" t="s">
        <v>350</v>
      </c>
      <c r="B3" s="157"/>
      <c r="C3" s="157"/>
      <c r="D3" s="157"/>
      <c r="E3" s="157"/>
      <c r="F3" s="157"/>
      <c r="G3" s="157"/>
      <c r="H3" s="157"/>
      <c r="I3" s="157"/>
    </row>
    <row r="4" spans="1:12" ht="18">
      <c r="A4" s="23"/>
      <c r="B4" s="23"/>
      <c r="C4" s="23"/>
      <c r="D4" s="23"/>
      <c r="E4" s="158" t="s">
        <v>50</v>
      </c>
      <c r="F4" s="158"/>
      <c r="G4" s="158"/>
      <c r="H4" s="158"/>
      <c r="I4" s="158"/>
    </row>
    <row r="5" spans="1:12" ht="31.5" customHeight="1">
      <c r="A5" s="27" t="s">
        <v>24</v>
      </c>
      <c r="B5" s="27" t="s">
        <v>40</v>
      </c>
      <c r="C5" s="27" t="s">
        <v>38</v>
      </c>
      <c r="D5" s="27" t="s">
        <v>29</v>
      </c>
      <c r="E5" s="22" t="s">
        <v>35</v>
      </c>
      <c r="F5" s="28"/>
      <c r="G5" s="22" t="s">
        <v>36</v>
      </c>
      <c r="H5" s="22" t="s">
        <v>30</v>
      </c>
      <c r="I5" s="27" t="s">
        <v>31</v>
      </c>
    </row>
    <row r="6" spans="1:12" s="32" customFormat="1" ht="18">
      <c r="A6" s="24"/>
      <c r="B6" s="24" t="s">
        <v>39</v>
      </c>
      <c r="C6" s="24"/>
      <c r="D6" s="24"/>
      <c r="E6" s="40">
        <f>№5!H16</f>
        <v>12034175.32</v>
      </c>
      <c r="F6" s="41"/>
      <c r="G6" s="40">
        <f>№5!I16</f>
        <v>11819904.93</v>
      </c>
      <c r="H6" s="40">
        <f>E6-G6</f>
        <v>214270.3900000006</v>
      </c>
      <c r="I6" s="29">
        <f>G6*100/E6</f>
        <v>98.219484224698832</v>
      </c>
      <c r="L6" s="52"/>
    </row>
    <row r="7" spans="1:12" s="32" customFormat="1" ht="17.25" customHeight="1">
      <c r="A7" s="5" t="s">
        <v>25</v>
      </c>
      <c r="B7" s="36" t="s">
        <v>12</v>
      </c>
      <c r="C7" s="35" t="s">
        <v>6</v>
      </c>
      <c r="D7" s="35" t="s">
        <v>23</v>
      </c>
      <c r="E7" s="42">
        <f>№5!H19+№5!H35</f>
        <v>4360517.83</v>
      </c>
      <c r="F7" s="43"/>
      <c r="G7" s="42">
        <f>№5!I35+№5!I19</f>
        <v>4341257.4800000004</v>
      </c>
      <c r="H7" s="40">
        <f t="shared" ref="H7:H37" si="0">E7-G7</f>
        <v>19260.349999999627</v>
      </c>
      <c r="I7" s="39">
        <f>G7*100/E7</f>
        <v>99.558301313034661</v>
      </c>
      <c r="K7" s="52"/>
    </row>
    <row r="8" spans="1:12" ht="38.25" customHeight="1">
      <c r="A8" s="5"/>
      <c r="B8" s="8" t="s">
        <v>55</v>
      </c>
      <c r="C8" s="6" t="s">
        <v>6</v>
      </c>
      <c r="D8" s="6" t="s">
        <v>7</v>
      </c>
      <c r="E8" s="45">
        <f>№5!H36</f>
        <v>739720</v>
      </c>
      <c r="F8" s="46"/>
      <c r="G8" s="45">
        <f>№5!I36</f>
        <v>737434.57</v>
      </c>
      <c r="H8" s="40">
        <f t="shared" si="0"/>
        <v>2285.4300000000512</v>
      </c>
      <c r="I8" s="39">
        <f t="shared" ref="I8:I37" si="1">G8*100/E8</f>
        <v>99.691041204780191</v>
      </c>
    </row>
    <row r="9" spans="1:12" ht="54" customHeight="1">
      <c r="A9" s="5"/>
      <c r="B9" s="79" t="s">
        <v>234</v>
      </c>
      <c r="C9" s="6" t="s">
        <v>6</v>
      </c>
      <c r="D9" s="6" t="s">
        <v>8</v>
      </c>
      <c r="E9" s="45">
        <f>№5!H20</f>
        <v>3000</v>
      </c>
      <c r="F9" s="46"/>
      <c r="G9" s="45">
        <f>№5!I20</f>
        <v>0</v>
      </c>
      <c r="H9" s="40">
        <f t="shared" si="0"/>
        <v>3000</v>
      </c>
      <c r="I9" s="39">
        <f t="shared" si="1"/>
        <v>0</v>
      </c>
    </row>
    <row r="10" spans="1:12" ht="51.75" customHeight="1">
      <c r="A10" s="5"/>
      <c r="B10" s="9" t="s">
        <v>14</v>
      </c>
      <c r="C10" s="6" t="s">
        <v>6</v>
      </c>
      <c r="D10" s="6" t="s">
        <v>18</v>
      </c>
      <c r="E10" s="45">
        <f>№5!H41</f>
        <v>3496378.83</v>
      </c>
      <c r="F10" s="46"/>
      <c r="G10" s="45">
        <f>№5!I41</f>
        <v>3482403.91</v>
      </c>
      <c r="H10" s="40">
        <f t="shared" si="0"/>
        <v>13974.919999999925</v>
      </c>
      <c r="I10" s="39">
        <f t="shared" si="1"/>
        <v>99.60030303695666</v>
      </c>
    </row>
    <row r="11" spans="1:12" ht="57.75" customHeight="1">
      <c r="A11" s="5"/>
      <c r="B11" s="79" t="s">
        <v>111</v>
      </c>
      <c r="C11" s="6" t="s">
        <v>6</v>
      </c>
      <c r="D11" s="6" t="s">
        <v>110</v>
      </c>
      <c r="E11" s="45">
        <f>№5!H29</f>
        <v>1219</v>
      </c>
      <c r="F11" s="46"/>
      <c r="G11" s="45">
        <f>№5!I29</f>
        <v>1219</v>
      </c>
      <c r="H11" s="40">
        <f t="shared" si="0"/>
        <v>0</v>
      </c>
      <c r="I11" s="39">
        <f t="shared" si="1"/>
        <v>100</v>
      </c>
    </row>
    <row r="12" spans="1:12" ht="18" customHeight="1">
      <c r="A12" s="5"/>
      <c r="B12" s="9" t="s">
        <v>21</v>
      </c>
      <c r="C12" s="6" t="s">
        <v>6</v>
      </c>
      <c r="D12" s="6" t="s">
        <v>26</v>
      </c>
      <c r="E12" s="45">
        <f>№5!H64</f>
        <v>120200</v>
      </c>
      <c r="F12" s="45" t="e">
        <f>#REF!+#REF!</f>
        <v>#REF!</v>
      </c>
      <c r="G12" s="45">
        <f>№5!I64</f>
        <v>120200</v>
      </c>
      <c r="H12" s="40">
        <f t="shared" si="0"/>
        <v>0</v>
      </c>
      <c r="I12" s="39">
        <f t="shared" si="1"/>
        <v>100</v>
      </c>
    </row>
    <row r="13" spans="1:12" ht="18" customHeight="1">
      <c r="A13" s="5"/>
      <c r="B13" s="37" t="s">
        <v>44</v>
      </c>
      <c r="C13" s="35" t="s">
        <v>7</v>
      </c>
      <c r="D13" s="35" t="s">
        <v>23</v>
      </c>
      <c r="E13" s="42">
        <f>№5!H82</f>
        <v>269610.18</v>
      </c>
      <c r="F13" s="43"/>
      <c r="G13" s="42">
        <f>№5!I82</f>
        <v>269610.18</v>
      </c>
      <c r="H13" s="40">
        <f t="shared" si="0"/>
        <v>0</v>
      </c>
      <c r="I13" s="39">
        <f t="shared" si="1"/>
        <v>100</v>
      </c>
    </row>
    <row r="14" spans="1:12" ht="15.75" customHeight="1">
      <c r="A14" s="5"/>
      <c r="B14" s="9" t="s">
        <v>45</v>
      </c>
      <c r="C14" s="6" t="s">
        <v>7</v>
      </c>
      <c r="D14" s="6" t="s">
        <v>8</v>
      </c>
      <c r="E14" s="45">
        <f>№5!H83</f>
        <v>269610.18</v>
      </c>
      <c r="F14" s="46"/>
      <c r="G14" s="45">
        <f>№5!I83</f>
        <v>269610.18</v>
      </c>
      <c r="H14" s="40">
        <f t="shared" si="0"/>
        <v>0</v>
      </c>
      <c r="I14" s="39">
        <f t="shared" si="1"/>
        <v>100</v>
      </c>
    </row>
    <row r="15" spans="1:12" ht="36.75" customHeight="1">
      <c r="A15" s="5"/>
      <c r="B15" s="37" t="s">
        <v>15</v>
      </c>
      <c r="C15" s="35" t="s">
        <v>8</v>
      </c>
      <c r="D15" s="35" t="s">
        <v>23</v>
      </c>
      <c r="E15" s="42">
        <f>№5!H92</f>
        <v>0</v>
      </c>
      <c r="F15" s="43"/>
      <c r="G15" s="42">
        <f>№5!I92</f>
        <v>0</v>
      </c>
      <c r="H15" s="40">
        <f t="shared" si="0"/>
        <v>0</v>
      </c>
      <c r="I15" s="39" t="e">
        <f t="shared" si="1"/>
        <v>#DIV/0!</v>
      </c>
    </row>
    <row r="16" spans="1:12" ht="52.5" customHeight="1">
      <c r="A16" s="5"/>
      <c r="B16" s="9" t="s">
        <v>58</v>
      </c>
      <c r="C16" s="6" t="s">
        <v>8</v>
      </c>
      <c r="D16" s="6" t="s">
        <v>5</v>
      </c>
      <c r="E16" s="45">
        <f>№5!H93</f>
        <v>0</v>
      </c>
      <c r="F16" s="46"/>
      <c r="G16" s="45">
        <f>№5!I93</f>
        <v>0</v>
      </c>
      <c r="H16" s="40">
        <f t="shared" si="0"/>
        <v>0</v>
      </c>
      <c r="I16" s="39" t="e">
        <f t="shared" si="1"/>
        <v>#DIV/0!</v>
      </c>
    </row>
    <row r="17" spans="1:9" ht="36" hidden="1">
      <c r="A17" s="5"/>
      <c r="B17" s="9" t="s">
        <v>27</v>
      </c>
      <c r="C17" s="6" t="s">
        <v>8</v>
      </c>
      <c r="D17" s="6" t="s">
        <v>26</v>
      </c>
      <c r="E17" s="45" t="e">
        <f>#REF!</f>
        <v>#REF!</v>
      </c>
      <c r="F17" s="46"/>
      <c r="G17" s="45" t="e">
        <f>#REF!</f>
        <v>#REF!</v>
      </c>
      <c r="H17" s="40" t="e">
        <f t="shared" si="0"/>
        <v>#REF!</v>
      </c>
      <c r="I17" s="39" t="e">
        <f t="shared" si="1"/>
        <v>#REF!</v>
      </c>
    </row>
    <row r="18" spans="1:9" ht="18">
      <c r="A18" s="5"/>
      <c r="B18" s="9" t="s">
        <v>71</v>
      </c>
      <c r="C18" s="6" t="s">
        <v>8</v>
      </c>
      <c r="D18" s="6" t="s">
        <v>19</v>
      </c>
      <c r="E18" s="45">
        <f>№5!H108</f>
        <v>0</v>
      </c>
      <c r="F18" s="46"/>
      <c r="G18" s="45">
        <f>№5!I108</f>
        <v>0</v>
      </c>
      <c r="H18" s="40">
        <f t="shared" si="0"/>
        <v>0</v>
      </c>
      <c r="I18" s="39" t="e">
        <f t="shared" si="1"/>
        <v>#DIV/0!</v>
      </c>
    </row>
    <row r="19" spans="1:9" ht="36">
      <c r="A19" s="5"/>
      <c r="B19" s="9" t="s">
        <v>27</v>
      </c>
      <c r="C19" s="6" t="s">
        <v>8</v>
      </c>
      <c r="D19" s="6" t="s">
        <v>56</v>
      </c>
      <c r="E19" s="45">
        <f>№5!H117</f>
        <v>0</v>
      </c>
      <c r="F19" s="46"/>
      <c r="G19" s="45">
        <f>№5!I117</f>
        <v>0</v>
      </c>
      <c r="H19" s="40">
        <f t="shared" si="0"/>
        <v>0</v>
      </c>
      <c r="I19" s="39" t="e">
        <f t="shared" si="1"/>
        <v>#DIV/0!</v>
      </c>
    </row>
    <row r="20" spans="1:9" ht="18">
      <c r="A20" s="5"/>
      <c r="B20" s="37" t="s">
        <v>16</v>
      </c>
      <c r="C20" s="35" t="s">
        <v>18</v>
      </c>
      <c r="D20" s="35" t="s">
        <v>23</v>
      </c>
      <c r="E20" s="42">
        <f>№5!H127</f>
        <v>1150459.74</v>
      </c>
      <c r="F20" s="43"/>
      <c r="G20" s="42">
        <f>№5!I127</f>
        <v>1014614.03</v>
      </c>
      <c r="H20" s="40">
        <f t="shared" si="0"/>
        <v>135845.70999999996</v>
      </c>
      <c r="I20" s="39">
        <f t="shared" si="1"/>
        <v>88.192050075563699</v>
      </c>
    </row>
    <row r="21" spans="1:9" ht="18">
      <c r="A21" s="5"/>
      <c r="B21" s="55" t="s">
        <v>108</v>
      </c>
      <c r="C21" s="56" t="s">
        <v>18</v>
      </c>
      <c r="D21" s="56" t="s">
        <v>5</v>
      </c>
      <c r="E21" s="57">
        <f>№5!H128</f>
        <v>1111579.74</v>
      </c>
      <c r="F21" s="56"/>
      <c r="G21" s="45">
        <f>№5!I128</f>
        <v>975734.03</v>
      </c>
      <c r="H21" s="40">
        <f t="shared" si="0"/>
        <v>135845.70999999996</v>
      </c>
      <c r="I21" s="39">
        <f t="shared" si="1"/>
        <v>87.779040485210714</v>
      </c>
    </row>
    <row r="22" spans="1:9" ht="18" customHeight="1">
      <c r="A22" s="5"/>
      <c r="B22" s="9" t="s">
        <v>17</v>
      </c>
      <c r="C22" s="6" t="s">
        <v>18</v>
      </c>
      <c r="D22" s="6" t="s">
        <v>62</v>
      </c>
      <c r="E22" s="45">
        <f>№5!H139</f>
        <v>38880</v>
      </c>
      <c r="F22" s="46"/>
      <c r="G22" s="106">
        <f>№5!I139</f>
        <v>38880</v>
      </c>
      <c r="H22" s="40">
        <f t="shared" si="0"/>
        <v>0</v>
      </c>
      <c r="I22" s="39">
        <f t="shared" si="1"/>
        <v>100</v>
      </c>
    </row>
    <row r="23" spans="1:9" ht="18" customHeight="1">
      <c r="A23" s="5"/>
      <c r="B23" s="37" t="s">
        <v>13</v>
      </c>
      <c r="C23" s="35" t="s">
        <v>1</v>
      </c>
      <c r="D23" s="35" t="s">
        <v>23</v>
      </c>
      <c r="E23" s="42">
        <f>№5!H155</f>
        <v>1054285.27</v>
      </c>
      <c r="F23" s="43"/>
      <c r="G23" s="42">
        <f>№5!I155</f>
        <v>1026216.5800000001</v>
      </c>
      <c r="H23" s="40">
        <f t="shared" si="0"/>
        <v>28068.689999999944</v>
      </c>
      <c r="I23" s="39">
        <f t="shared" si="1"/>
        <v>97.337657008145428</v>
      </c>
    </row>
    <row r="24" spans="1:9" s="111" customFormat="1" ht="18" customHeight="1">
      <c r="A24" s="5"/>
      <c r="B24" s="9" t="s">
        <v>237</v>
      </c>
      <c r="C24" s="6" t="s">
        <v>1</v>
      </c>
      <c r="D24" s="6" t="s">
        <v>6</v>
      </c>
      <c r="E24" s="45">
        <f>№5!H156</f>
        <v>6000</v>
      </c>
      <c r="F24" s="110"/>
      <c r="G24" s="45">
        <f>№5!I156</f>
        <v>5236</v>
      </c>
      <c r="H24" s="40">
        <f t="shared" si="0"/>
        <v>764</v>
      </c>
      <c r="I24" s="39">
        <f t="shared" si="1"/>
        <v>87.266666666666666</v>
      </c>
    </row>
    <row r="25" spans="1:9" ht="16.5" customHeight="1">
      <c r="A25" s="5"/>
      <c r="B25" s="9" t="s">
        <v>20</v>
      </c>
      <c r="C25" s="6" t="s">
        <v>1</v>
      </c>
      <c r="D25" s="6" t="s">
        <v>7</v>
      </c>
      <c r="E25" s="45">
        <f>№5!H160</f>
        <v>78298.69</v>
      </c>
      <c r="F25" s="46"/>
      <c r="G25" s="45">
        <f>№5!I160</f>
        <v>78298.69</v>
      </c>
      <c r="H25" s="40">
        <f t="shared" si="0"/>
        <v>0</v>
      </c>
      <c r="I25" s="39">
        <f t="shared" si="1"/>
        <v>100</v>
      </c>
    </row>
    <row r="26" spans="1:9" ht="42.75" hidden="1" customHeight="1">
      <c r="A26" s="5"/>
      <c r="B26" s="9" t="s">
        <v>0</v>
      </c>
      <c r="C26" s="6" t="s">
        <v>1</v>
      </c>
      <c r="D26" s="6" t="s">
        <v>18</v>
      </c>
      <c r="E26" s="45">
        <v>0</v>
      </c>
      <c r="F26" s="46"/>
      <c r="G26" s="45">
        <v>0</v>
      </c>
      <c r="H26" s="40">
        <f t="shared" si="0"/>
        <v>0</v>
      </c>
      <c r="I26" s="39" t="e">
        <f t="shared" si="1"/>
        <v>#DIV/0!</v>
      </c>
    </row>
    <row r="27" spans="1:9" ht="36.75" hidden="1" customHeight="1">
      <c r="A27" s="5"/>
      <c r="B27" s="9" t="s">
        <v>0</v>
      </c>
      <c r="C27" s="6" t="s">
        <v>1</v>
      </c>
      <c r="D27" s="6" t="s">
        <v>18</v>
      </c>
      <c r="E27" s="45" t="e">
        <f>#REF!</f>
        <v>#REF!</v>
      </c>
      <c r="F27" s="46"/>
      <c r="G27" s="45" t="e">
        <f>#REF!</f>
        <v>#REF!</v>
      </c>
      <c r="H27" s="40" t="e">
        <f t="shared" si="0"/>
        <v>#REF!</v>
      </c>
      <c r="I27" s="39" t="e">
        <f t="shared" si="1"/>
        <v>#REF!</v>
      </c>
    </row>
    <row r="28" spans="1:9" ht="19.5" customHeight="1">
      <c r="A28" s="5"/>
      <c r="B28" s="9" t="s">
        <v>52</v>
      </c>
      <c r="C28" s="6" t="s">
        <v>1</v>
      </c>
      <c r="D28" s="6" t="s">
        <v>8</v>
      </c>
      <c r="E28" s="45">
        <f>№5!H184</f>
        <v>969986.58000000007</v>
      </c>
      <c r="F28" s="46"/>
      <c r="G28" s="45">
        <f>№5!I184</f>
        <v>942681.89000000013</v>
      </c>
      <c r="H28" s="40">
        <f t="shared" si="0"/>
        <v>27304.689999999944</v>
      </c>
      <c r="I28" s="39">
        <f t="shared" si="1"/>
        <v>97.185044560101034</v>
      </c>
    </row>
    <row r="29" spans="1:9" ht="19.5" customHeight="1">
      <c r="A29" s="5"/>
      <c r="B29" s="37" t="s">
        <v>10</v>
      </c>
      <c r="C29" s="35" t="s">
        <v>2</v>
      </c>
      <c r="D29" s="35" t="s">
        <v>23</v>
      </c>
      <c r="E29" s="42">
        <f>№5!H215</f>
        <v>16000</v>
      </c>
      <c r="F29" s="43"/>
      <c r="G29" s="42">
        <f>№5!I215</f>
        <v>16000</v>
      </c>
      <c r="H29" s="40">
        <f t="shared" si="0"/>
        <v>0</v>
      </c>
      <c r="I29" s="39">
        <f t="shared" si="1"/>
        <v>100</v>
      </c>
    </row>
    <row r="30" spans="1:9" ht="19.5" customHeight="1">
      <c r="A30" s="5"/>
      <c r="B30" s="9" t="s">
        <v>11</v>
      </c>
      <c r="C30" s="6" t="s">
        <v>2</v>
      </c>
      <c r="D30" s="6" t="s">
        <v>2</v>
      </c>
      <c r="E30" s="45">
        <f>№5!H216</f>
        <v>16000</v>
      </c>
      <c r="F30" s="52"/>
      <c r="G30" s="45">
        <f>№5!I216</f>
        <v>16000</v>
      </c>
      <c r="H30" s="40">
        <f t="shared" si="0"/>
        <v>0</v>
      </c>
      <c r="I30" s="39">
        <f t="shared" si="1"/>
        <v>100</v>
      </c>
    </row>
    <row r="31" spans="1:9" ht="37.5" customHeight="1">
      <c r="A31" s="5"/>
      <c r="B31" s="37" t="s">
        <v>22</v>
      </c>
      <c r="C31" s="35" t="s">
        <v>4</v>
      </c>
      <c r="D31" s="35" t="s">
        <v>23</v>
      </c>
      <c r="E31" s="42">
        <f>№5!H224</f>
        <v>5010100</v>
      </c>
      <c r="F31" s="43"/>
      <c r="G31" s="42">
        <f>№5!I224</f>
        <v>4989856.66</v>
      </c>
      <c r="H31" s="40">
        <f t="shared" si="0"/>
        <v>20243.339999999851</v>
      </c>
      <c r="I31" s="39">
        <f t="shared" si="1"/>
        <v>99.595949382247866</v>
      </c>
    </row>
    <row r="32" spans="1:9" ht="20.25" customHeight="1">
      <c r="A32" s="5"/>
      <c r="B32" s="8" t="s">
        <v>9</v>
      </c>
      <c r="C32" s="6" t="s">
        <v>4</v>
      </c>
      <c r="D32" s="6" t="s">
        <v>6</v>
      </c>
      <c r="E32" s="45">
        <f>№5!H225</f>
        <v>4910533</v>
      </c>
      <c r="F32" s="46"/>
      <c r="G32" s="45">
        <f>№5!I225</f>
        <v>4890289.66</v>
      </c>
      <c r="H32" s="40">
        <f t="shared" si="0"/>
        <v>20243.339999999851</v>
      </c>
      <c r="I32" s="39">
        <f t="shared" si="1"/>
        <v>99.587756766933452</v>
      </c>
    </row>
    <row r="33" spans="1:9" ht="20.25" customHeight="1">
      <c r="A33" s="5"/>
      <c r="B33" s="116" t="s">
        <v>253</v>
      </c>
      <c r="C33" s="6" t="s">
        <v>4</v>
      </c>
      <c r="D33" s="6" t="s">
        <v>18</v>
      </c>
      <c r="E33" s="45">
        <f>№5!H254</f>
        <v>99567</v>
      </c>
      <c r="F33" s="46"/>
      <c r="G33" s="45">
        <f>№5!I254</f>
        <v>99567</v>
      </c>
      <c r="H33" s="40">
        <f t="shared" ref="H33" si="2">E33-G33</f>
        <v>0</v>
      </c>
      <c r="I33" s="39">
        <f t="shared" ref="I33" si="3">G33*100/E33</f>
        <v>100</v>
      </c>
    </row>
    <row r="34" spans="1:9" ht="20.25" customHeight="1">
      <c r="A34" s="5"/>
      <c r="B34" s="36" t="s">
        <v>70</v>
      </c>
      <c r="C34" s="35" t="s">
        <v>3</v>
      </c>
      <c r="D34" s="35" t="s">
        <v>23</v>
      </c>
      <c r="E34" s="42">
        <f>№5!H259</f>
        <v>0</v>
      </c>
      <c r="F34" s="43"/>
      <c r="G34" s="42">
        <f>№5!I259</f>
        <v>0</v>
      </c>
      <c r="H34" s="40">
        <f t="shared" si="0"/>
        <v>0</v>
      </c>
      <c r="I34" s="39" t="e">
        <f t="shared" si="1"/>
        <v>#DIV/0!</v>
      </c>
    </row>
    <row r="35" spans="1:9" ht="20.25" customHeight="1">
      <c r="A35" s="7"/>
      <c r="B35" s="10" t="s">
        <v>103</v>
      </c>
      <c r="C35" s="1" t="s">
        <v>3</v>
      </c>
      <c r="D35" s="1" t="s">
        <v>6</v>
      </c>
      <c r="E35" s="48">
        <f>№5!H260</f>
        <v>0</v>
      </c>
      <c r="F35" s="46"/>
      <c r="G35" s="47">
        <f>№5!I260</f>
        <v>0</v>
      </c>
      <c r="H35" s="40">
        <f t="shared" si="0"/>
        <v>0</v>
      </c>
      <c r="I35" s="39" t="e">
        <f t="shared" si="1"/>
        <v>#DIV/0!</v>
      </c>
    </row>
    <row r="36" spans="1:9" ht="18.75" customHeight="1">
      <c r="A36" s="7"/>
      <c r="B36" s="36" t="s">
        <v>104</v>
      </c>
      <c r="C36" s="53" t="s">
        <v>62</v>
      </c>
      <c r="D36" s="53" t="s">
        <v>23</v>
      </c>
      <c r="E36" s="54">
        <f>№5!H269</f>
        <v>173202.3</v>
      </c>
      <c r="F36" s="43"/>
      <c r="G36" s="44">
        <f>№5!I269</f>
        <v>162350</v>
      </c>
      <c r="H36" s="40">
        <f t="shared" si="0"/>
        <v>10852.299999999988</v>
      </c>
      <c r="I36" s="39">
        <f t="shared" si="1"/>
        <v>93.734321080031847</v>
      </c>
    </row>
    <row r="37" spans="1:9" ht="31.8" customHeight="1">
      <c r="A37" s="7"/>
      <c r="B37" s="108" t="s">
        <v>105</v>
      </c>
      <c r="C37" s="1" t="s">
        <v>62</v>
      </c>
      <c r="D37" s="1" t="s">
        <v>18</v>
      </c>
      <c r="E37" s="48">
        <f>№5!H270</f>
        <v>173202.3</v>
      </c>
      <c r="F37" s="52"/>
      <c r="G37" s="47">
        <f>№5!I270</f>
        <v>162350</v>
      </c>
      <c r="H37" s="40">
        <f t="shared" si="0"/>
        <v>10852.299999999988</v>
      </c>
      <c r="I37" s="39">
        <f t="shared" si="1"/>
        <v>93.734321080031847</v>
      </c>
    </row>
    <row r="38" spans="1:9" ht="2.25" customHeight="1">
      <c r="A38" s="156" t="s">
        <v>348</v>
      </c>
      <c r="B38" s="156"/>
      <c r="C38" s="156"/>
      <c r="D38" s="156"/>
      <c r="E38" s="38"/>
      <c r="F38" s="49"/>
      <c r="G38" s="49"/>
      <c r="H38" s="49"/>
      <c r="I38" s="2"/>
    </row>
    <row r="39" spans="1:9" ht="40.5" hidden="1" customHeight="1">
      <c r="A39" s="156"/>
      <c r="B39" s="156"/>
      <c r="C39" s="156"/>
      <c r="D39" s="156"/>
      <c r="E39" s="38"/>
      <c r="F39" s="49"/>
      <c r="G39" s="49"/>
      <c r="H39" s="49"/>
      <c r="I39" s="2"/>
    </row>
    <row r="40" spans="1:9" ht="37.5" customHeight="1">
      <c r="A40" s="156"/>
      <c r="B40" s="156"/>
      <c r="C40" s="156"/>
      <c r="D40" s="156"/>
      <c r="E40" s="26"/>
      <c r="F40" s="2"/>
      <c r="G40" s="159" t="s">
        <v>349</v>
      </c>
      <c r="H40" s="159"/>
      <c r="I40" s="159"/>
    </row>
  </sheetData>
  <mergeCells count="6">
    <mergeCell ref="E1:I1"/>
    <mergeCell ref="A38:D40"/>
    <mergeCell ref="A3:I3"/>
    <mergeCell ref="E4:I4"/>
    <mergeCell ref="G40:I40"/>
    <mergeCell ref="E2:I2"/>
  </mergeCells>
  <phoneticPr fontId="0" type="noConversion"/>
  <pageMargins left="0.39370078740157483" right="0.39370078740157483" top="0.78740157480314965" bottom="0.59055118110236227" header="0.51181102362204722" footer="0.47244094488188981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K278"/>
  <sheetViews>
    <sheetView tabSelected="1" view="pageBreakPreview" topLeftCell="A278" zoomScaleSheetLayoutView="100" workbookViewId="0">
      <selection activeCell="K8" sqref="K8"/>
    </sheetView>
  </sheetViews>
  <sheetFormatPr defaultColWidth="9.109375" defaultRowHeight="15.6"/>
  <cols>
    <col min="1" max="1" width="3.33203125" style="59" customWidth="1"/>
    <col min="2" max="2" width="39.6640625" style="63" customWidth="1"/>
    <col min="3" max="3" width="5.5546875" style="63" customWidth="1"/>
    <col min="4" max="4" width="4" style="60" customWidth="1"/>
    <col min="5" max="5" width="3.33203125" style="61" customWidth="1"/>
    <col min="6" max="6" width="13" style="62" customWidth="1"/>
    <col min="7" max="7" width="4.88671875" style="61" customWidth="1"/>
    <col min="8" max="8" width="18" style="61" customWidth="1"/>
    <col min="9" max="9" width="17.88671875" style="91" customWidth="1"/>
    <col min="10" max="10" width="14.109375" style="91" customWidth="1"/>
    <col min="11" max="11" width="15.33203125" style="93" customWidth="1"/>
    <col min="12" max="16384" width="9.109375" style="93"/>
  </cols>
  <sheetData>
    <row r="1" spans="1:11" ht="18">
      <c r="A1" s="93"/>
      <c r="B1" s="93"/>
      <c r="C1" s="133"/>
      <c r="D1" s="133"/>
      <c r="E1" s="133"/>
      <c r="F1" s="133"/>
      <c r="G1" s="133"/>
      <c r="H1" s="133"/>
      <c r="I1" s="93"/>
      <c r="J1" s="93"/>
    </row>
    <row r="2" spans="1:11" ht="18">
      <c r="A2" s="93"/>
      <c r="B2" s="93"/>
      <c r="C2" s="133"/>
      <c r="D2" s="133"/>
      <c r="E2" s="133"/>
      <c r="F2" s="133"/>
      <c r="G2" s="133"/>
      <c r="H2" s="170" t="s">
        <v>239</v>
      </c>
      <c r="I2" s="170"/>
      <c r="J2" s="170"/>
      <c r="K2" s="170"/>
    </row>
    <row r="3" spans="1:11" ht="18">
      <c r="A3" s="93"/>
      <c r="B3" s="93"/>
      <c r="C3" s="133"/>
      <c r="D3" s="133"/>
      <c r="E3" s="133"/>
      <c r="F3" s="133"/>
      <c r="G3" s="133"/>
      <c r="H3" s="170" t="s">
        <v>365</v>
      </c>
      <c r="I3" s="170"/>
      <c r="J3" s="170"/>
      <c r="K3" s="170"/>
    </row>
    <row r="4" spans="1:11" ht="18">
      <c r="A4" s="93"/>
      <c r="B4" s="93"/>
      <c r="C4" s="133"/>
      <c r="D4" s="133"/>
      <c r="E4" s="133"/>
      <c r="F4" s="133"/>
      <c r="G4" s="133"/>
      <c r="H4" s="170" t="s">
        <v>351</v>
      </c>
      <c r="I4" s="170"/>
      <c r="J4" s="170"/>
      <c r="K4" s="170"/>
    </row>
    <row r="5" spans="1:11" ht="16.5" customHeight="1">
      <c r="A5" s="93"/>
      <c r="B5" s="93"/>
      <c r="C5" s="134"/>
      <c r="D5" s="134"/>
      <c r="E5" s="134"/>
      <c r="F5" s="134"/>
      <c r="G5" s="134"/>
      <c r="H5" s="171" t="s">
        <v>113</v>
      </c>
      <c r="I5" s="171"/>
      <c r="J5" s="171"/>
      <c r="K5" s="171"/>
    </row>
    <row r="6" spans="1:11" ht="1.5" customHeight="1">
      <c r="A6" s="93"/>
      <c r="B6" s="93"/>
      <c r="C6" s="132"/>
      <c r="D6" s="132"/>
      <c r="E6" s="132"/>
      <c r="F6" s="132"/>
      <c r="G6" s="132"/>
      <c r="H6" s="132" t="s">
        <v>346</v>
      </c>
      <c r="I6" s="63"/>
      <c r="J6" s="63"/>
      <c r="K6" s="63"/>
    </row>
    <row r="7" spans="1:11" ht="16.5" customHeight="1">
      <c r="A7" s="93"/>
      <c r="B7" s="93"/>
      <c r="C7" s="134"/>
      <c r="D7" s="134"/>
      <c r="E7" s="134"/>
      <c r="F7" s="134"/>
      <c r="G7" s="134"/>
      <c r="H7" s="171" t="s">
        <v>366</v>
      </c>
      <c r="I7" s="171"/>
      <c r="J7" s="171"/>
      <c r="K7" s="171"/>
    </row>
    <row r="8" spans="1:11" ht="16.5" customHeight="1">
      <c r="A8" s="93"/>
      <c r="B8" s="93"/>
      <c r="C8" s="134"/>
      <c r="D8" s="134"/>
      <c r="E8" s="134"/>
      <c r="F8" s="134"/>
      <c r="G8" s="134"/>
      <c r="H8" s="134"/>
      <c r="I8" s="93"/>
      <c r="J8" s="93"/>
    </row>
    <row r="9" spans="1:11" ht="0.75" customHeight="1">
      <c r="C9" s="165"/>
      <c r="D9" s="165"/>
      <c r="E9" s="165"/>
      <c r="F9" s="165"/>
      <c r="G9" s="165"/>
      <c r="H9" s="165"/>
    </row>
    <row r="10" spans="1:11" s="92" customFormat="1" ht="74.25" customHeight="1">
      <c r="A10" s="58"/>
      <c r="B10" s="172" t="s">
        <v>352</v>
      </c>
      <c r="C10" s="172"/>
      <c r="D10" s="172"/>
      <c r="E10" s="172"/>
      <c r="F10" s="172"/>
      <c r="G10" s="172"/>
      <c r="H10" s="172"/>
      <c r="I10" s="172"/>
      <c r="J10" s="172"/>
    </row>
    <row r="11" spans="1:11" ht="13.5" customHeight="1">
      <c r="B11" s="60"/>
      <c r="C11" s="60"/>
      <c r="D11" s="61"/>
      <c r="G11" s="63"/>
      <c r="J11" s="61" t="s">
        <v>114</v>
      </c>
    </row>
    <row r="12" spans="1:11" s="94" customFormat="1" ht="29.25" customHeight="1">
      <c r="A12" s="161" t="s">
        <v>115</v>
      </c>
      <c r="B12" s="163" t="s">
        <v>116</v>
      </c>
      <c r="C12" s="130"/>
      <c r="D12" s="163" t="s">
        <v>117</v>
      </c>
      <c r="E12" s="163"/>
      <c r="F12" s="163"/>
      <c r="G12" s="163"/>
      <c r="H12" s="164" t="s">
        <v>228</v>
      </c>
      <c r="I12" s="166" t="s">
        <v>229</v>
      </c>
      <c r="J12" s="168" t="s">
        <v>30</v>
      </c>
      <c r="K12" s="168" t="s">
        <v>31</v>
      </c>
    </row>
    <row r="13" spans="1:11" s="94" customFormat="1" ht="76.5" customHeight="1">
      <c r="A13" s="162"/>
      <c r="B13" s="163"/>
      <c r="C13" s="130" t="s">
        <v>37</v>
      </c>
      <c r="D13" s="130" t="s">
        <v>118</v>
      </c>
      <c r="E13" s="130" t="s">
        <v>119</v>
      </c>
      <c r="F13" s="129" t="s">
        <v>120</v>
      </c>
      <c r="G13" s="129" t="s">
        <v>121</v>
      </c>
      <c r="H13" s="164"/>
      <c r="I13" s="167"/>
      <c r="J13" s="169"/>
      <c r="K13" s="169"/>
    </row>
    <row r="14" spans="1:11" s="94" customFormat="1" ht="17.25" customHeight="1">
      <c r="A14" s="131">
        <v>1</v>
      </c>
      <c r="B14" s="130">
        <v>2</v>
      </c>
      <c r="C14" s="130">
        <v>3</v>
      </c>
      <c r="D14" s="130">
        <v>4</v>
      </c>
      <c r="E14" s="130">
        <v>5</v>
      </c>
      <c r="F14" s="129" t="s">
        <v>122</v>
      </c>
      <c r="G14" s="129" t="s">
        <v>123</v>
      </c>
      <c r="H14" s="128">
        <v>8</v>
      </c>
      <c r="I14" s="128">
        <v>9</v>
      </c>
      <c r="J14" s="135">
        <v>10</v>
      </c>
      <c r="K14" s="135">
        <v>11</v>
      </c>
    </row>
    <row r="15" spans="1:11" s="94" customFormat="1" ht="2.25" customHeight="1">
      <c r="A15" s="64"/>
      <c r="B15" s="65"/>
      <c r="C15" s="65"/>
      <c r="D15" s="65"/>
      <c r="E15" s="65"/>
      <c r="F15" s="66"/>
      <c r="G15" s="66"/>
      <c r="H15" s="67"/>
      <c r="I15" s="127"/>
      <c r="J15" s="127"/>
    </row>
    <row r="16" spans="1:11" s="95" customFormat="1" ht="19.5" customHeight="1">
      <c r="A16" s="68"/>
      <c r="B16" s="147" t="s">
        <v>124</v>
      </c>
      <c r="C16" s="113"/>
      <c r="D16" s="113"/>
      <c r="E16" s="113"/>
      <c r="F16" s="69"/>
      <c r="G16" s="69"/>
      <c r="H16" s="70">
        <f>H34+H18</f>
        <v>12034175.32</v>
      </c>
      <c r="I16" s="70">
        <f>I34+I18</f>
        <v>11819904.93</v>
      </c>
      <c r="J16" s="137">
        <f>H16-I16</f>
        <v>214270.3900000006</v>
      </c>
      <c r="K16" s="144">
        <f>I16/H16*100</f>
        <v>98.219484224698832</v>
      </c>
    </row>
    <row r="17" spans="1:11" s="95" customFormat="1" ht="19.5" hidden="1" customHeight="1">
      <c r="A17" s="68"/>
      <c r="B17" s="148"/>
      <c r="C17" s="71"/>
      <c r="D17" s="71"/>
      <c r="E17" s="71"/>
      <c r="F17" s="72"/>
      <c r="G17" s="72"/>
      <c r="H17" s="126"/>
      <c r="I17" s="138"/>
      <c r="J17" s="138"/>
      <c r="K17" s="138"/>
    </row>
    <row r="18" spans="1:11" s="95" customFormat="1" ht="52.2">
      <c r="A18" s="123">
        <v>1</v>
      </c>
      <c r="B18" s="115" t="s">
        <v>353</v>
      </c>
      <c r="C18" s="113">
        <v>991</v>
      </c>
      <c r="D18" s="113"/>
      <c r="E18" s="113"/>
      <c r="F18" s="69"/>
      <c r="G18" s="69"/>
      <c r="H18" s="70">
        <f>H19</f>
        <v>4219</v>
      </c>
      <c r="I18" s="137">
        <f>I19</f>
        <v>1219</v>
      </c>
      <c r="J18" s="137">
        <f>H18-I18</f>
        <v>3000</v>
      </c>
      <c r="K18" s="144">
        <f>J18/I18*100</f>
        <v>246.10336341263331</v>
      </c>
    </row>
    <row r="19" spans="1:11" s="95" customFormat="1" ht="18">
      <c r="A19" s="123"/>
      <c r="B19" s="125" t="s">
        <v>12</v>
      </c>
      <c r="C19" s="104">
        <v>991</v>
      </c>
      <c r="D19" s="124" t="s">
        <v>6</v>
      </c>
      <c r="E19" s="124" t="s">
        <v>23</v>
      </c>
      <c r="F19" s="69"/>
      <c r="G19" s="69"/>
      <c r="H19" s="107">
        <f>H20+H29</f>
        <v>4219</v>
      </c>
      <c r="I19" s="138">
        <f>I20+I29</f>
        <v>1219</v>
      </c>
      <c r="J19" s="138">
        <f t="shared" ref="J19:J33" si="0">H19-I19</f>
        <v>3000</v>
      </c>
      <c r="K19" s="145">
        <f t="shared" ref="K19:K34" si="1">J19/I19*100</f>
        <v>246.10336341263331</v>
      </c>
    </row>
    <row r="20" spans="1:11" s="95" customFormat="1" ht="108">
      <c r="A20" s="68" t="s">
        <v>345</v>
      </c>
      <c r="B20" s="86" t="s">
        <v>234</v>
      </c>
      <c r="C20" s="79">
        <v>991</v>
      </c>
      <c r="D20" s="80" t="s">
        <v>6</v>
      </c>
      <c r="E20" s="80" t="s">
        <v>8</v>
      </c>
      <c r="F20" s="80"/>
      <c r="G20" s="80"/>
      <c r="H20" s="107">
        <f t="shared" ref="H20:I23" si="2">H21</f>
        <v>3000</v>
      </c>
      <c r="I20" s="138">
        <f t="shared" si="2"/>
        <v>0</v>
      </c>
      <c r="J20" s="138">
        <f t="shared" si="0"/>
        <v>3000</v>
      </c>
      <c r="K20" s="144"/>
    </row>
    <row r="21" spans="1:11" s="95" customFormat="1" ht="50.25" customHeight="1">
      <c r="A21" s="68"/>
      <c r="B21" s="86" t="s">
        <v>144</v>
      </c>
      <c r="C21" s="79">
        <v>991</v>
      </c>
      <c r="D21" s="80" t="s">
        <v>6</v>
      </c>
      <c r="E21" s="80" t="s">
        <v>8</v>
      </c>
      <c r="F21" s="80" t="s">
        <v>145</v>
      </c>
      <c r="G21" s="80"/>
      <c r="H21" s="107">
        <f t="shared" si="2"/>
        <v>3000</v>
      </c>
      <c r="I21" s="138">
        <f t="shared" si="2"/>
        <v>0</v>
      </c>
      <c r="J21" s="138">
        <f t="shared" si="0"/>
        <v>3000</v>
      </c>
      <c r="K21" s="144"/>
    </row>
    <row r="22" spans="1:11" s="95" customFormat="1" ht="111" customHeight="1">
      <c r="A22" s="68"/>
      <c r="B22" s="79" t="s">
        <v>344</v>
      </c>
      <c r="C22" s="79">
        <v>991</v>
      </c>
      <c r="D22" s="80" t="s">
        <v>6</v>
      </c>
      <c r="E22" s="80" t="s">
        <v>8</v>
      </c>
      <c r="F22" s="80" t="s">
        <v>241</v>
      </c>
      <c r="G22" s="80"/>
      <c r="H22" s="107">
        <f t="shared" si="2"/>
        <v>3000</v>
      </c>
      <c r="I22" s="138">
        <f t="shared" si="2"/>
        <v>0</v>
      </c>
      <c r="J22" s="138">
        <f t="shared" si="0"/>
        <v>3000</v>
      </c>
      <c r="K22" s="144"/>
    </row>
    <row r="23" spans="1:11" s="95" customFormat="1" ht="34.5" customHeight="1">
      <c r="A23" s="68"/>
      <c r="B23" s="86" t="s">
        <v>126</v>
      </c>
      <c r="C23" s="79">
        <v>991</v>
      </c>
      <c r="D23" s="80" t="s">
        <v>6</v>
      </c>
      <c r="E23" s="80" t="s">
        <v>8</v>
      </c>
      <c r="F23" s="80" t="s">
        <v>240</v>
      </c>
      <c r="G23" s="80"/>
      <c r="H23" s="107">
        <f t="shared" si="2"/>
        <v>3000</v>
      </c>
      <c r="I23" s="138">
        <f t="shared" si="2"/>
        <v>0</v>
      </c>
      <c r="J23" s="138">
        <f t="shared" si="0"/>
        <v>3000</v>
      </c>
      <c r="K23" s="144"/>
    </row>
    <row r="24" spans="1:11" s="95" customFormat="1" ht="54" customHeight="1">
      <c r="A24" s="68"/>
      <c r="B24" s="86" t="s">
        <v>130</v>
      </c>
      <c r="C24" s="79">
        <v>991</v>
      </c>
      <c r="D24" s="80" t="s">
        <v>6</v>
      </c>
      <c r="E24" s="80" t="s">
        <v>8</v>
      </c>
      <c r="F24" s="80" t="s">
        <v>240</v>
      </c>
      <c r="G24" s="80" t="s">
        <v>131</v>
      </c>
      <c r="H24" s="114">
        <v>3000</v>
      </c>
      <c r="I24" s="138">
        <v>0</v>
      </c>
      <c r="J24" s="138">
        <f t="shared" si="0"/>
        <v>3000</v>
      </c>
      <c r="K24" s="144"/>
    </row>
    <row r="25" spans="1:11" s="95" customFormat="1" ht="36" hidden="1">
      <c r="A25" s="68"/>
      <c r="B25" s="86" t="s">
        <v>135</v>
      </c>
      <c r="C25" s="79">
        <v>991</v>
      </c>
      <c r="D25" s="80" t="s">
        <v>6</v>
      </c>
      <c r="E25" s="80" t="s">
        <v>110</v>
      </c>
      <c r="F25" s="80" t="s">
        <v>136</v>
      </c>
      <c r="G25" s="80"/>
      <c r="H25" s="107">
        <f>H26</f>
        <v>0</v>
      </c>
      <c r="I25" s="138"/>
      <c r="J25" s="138">
        <f t="shared" si="0"/>
        <v>0</v>
      </c>
      <c r="K25" s="144" t="e">
        <f t="shared" si="1"/>
        <v>#DIV/0!</v>
      </c>
    </row>
    <row r="26" spans="1:11" s="95" customFormat="1" ht="18" hidden="1">
      <c r="A26" s="68"/>
      <c r="B26" s="86" t="s">
        <v>137</v>
      </c>
      <c r="C26" s="79">
        <v>991</v>
      </c>
      <c r="D26" s="80" t="s">
        <v>6</v>
      </c>
      <c r="E26" s="80" t="s">
        <v>110</v>
      </c>
      <c r="F26" s="80" t="s">
        <v>138</v>
      </c>
      <c r="G26" s="80"/>
      <c r="H26" s="107">
        <f>H27</f>
        <v>0</v>
      </c>
      <c r="I26" s="138"/>
      <c r="J26" s="138">
        <f t="shared" si="0"/>
        <v>0</v>
      </c>
      <c r="K26" s="144" t="e">
        <f t="shared" si="1"/>
        <v>#DIV/0!</v>
      </c>
    </row>
    <row r="27" spans="1:11" s="95" customFormat="1" ht="18" hidden="1">
      <c r="A27" s="68"/>
      <c r="B27" s="86" t="s">
        <v>343</v>
      </c>
      <c r="C27" s="79">
        <v>991</v>
      </c>
      <c r="D27" s="80" t="s">
        <v>6</v>
      </c>
      <c r="E27" s="80" t="s">
        <v>110</v>
      </c>
      <c r="F27" s="80" t="s">
        <v>232</v>
      </c>
      <c r="G27" s="80"/>
      <c r="H27" s="107">
        <f>H28</f>
        <v>0</v>
      </c>
      <c r="I27" s="138"/>
      <c r="J27" s="138">
        <f t="shared" si="0"/>
        <v>0</v>
      </c>
      <c r="K27" s="144" t="e">
        <f t="shared" si="1"/>
        <v>#DIV/0!</v>
      </c>
    </row>
    <row r="28" spans="1:11" s="95" customFormat="1" ht="19.5" hidden="1" customHeight="1">
      <c r="A28" s="68"/>
      <c r="B28" s="86" t="s">
        <v>141</v>
      </c>
      <c r="C28" s="79">
        <v>991</v>
      </c>
      <c r="D28" s="80" t="s">
        <v>6</v>
      </c>
      <c r="E28" s="80" t="s">
        <v>110</v>
      </c>
      <c r="F28" s="80" t="s">
        <v>232</v>
      </c>
      <c r="G28" s="80" t="s">
        <v>142</v>
      </c>
      <c r="H28" s="107">
        <v>0</v>
      </c>
      <c r="I28" s="138"/>
      <c r="J28" s="138">
        <f t="shared" si="0"/>
        <v>0</v>
      </c>
      <c r="K28" s="144" t="e">
        <f t="shared" si="1"/>
        <v>#DIV/0!</v>
      </c>
    </row>
    <row r="29" spans="1:11" s="95" customFormat="1" ht="93.75" customHeight="1">
      <c r="A29" s="68"/>
      <c r="B29" s="86" t="s">
        <v>111</v>
      </c>
      <c r="C29" s="79">
        <v>991</v>
      </c>
      <c r="D29" s="80" t="s">
        <v>6</v>
      </c>
      <c r="E29" s="80" t="s">
        <v>110</v>
      </c>
      <c r="F29" s="80"/>
      <c r="G29" s="80"/>
      <c r="H29" s="107">
        <f t="shared" ref="H29:I32" si="3">H30</f>
        <v>1219</v>
      </c>
      <c r="I29" s="138">
        <f t="shared" si="3"/>
        <v>1219</v>
      </c>
      <c r="J29" s="138">
        <f t="shared" si="0"/>
        <v>0</v>
      </c>
      <c r="K29" s="145">
        <f t="shared" si="1"/>
        <v>0</v>
      </c>
    </row>
    <row r="30" spans="1:11" s="95" customFormat="1" ht="33.75" customHeight="1">
      <c r="A30" s="68"/>
      <c r="B30" s="86" t="s">
        <v>337</v>
      </c>
      <c r="C30" s="79">
        <v>991</v>
      </c>
      <c r="D30" s="80" t="s">
        <v>6</v>
      </c>
      <c r="E30" s="80" t="s">
        <v>110</v>
      </c>
      <c r="F30" s="80" t="s">
        <v>321</v>
      </c>
      <c r="G30" s="80"/>
      <c r="H30" s="107">
        <f t="shared" si="3"/>
        <v>1219</v>
      </c>
      <c r="I30" s="138">
        <f t="shared" si="3"/>
        <v>1219</v>
      </c>
      <c r="J30" s="138">
        <f t="shared" si="0"/>
        <v>0</v>
      </c>
      <c r="K30" s="145">
        <f t="shared" si="1"/>
        <v>0</v>
      </c>
    </row>
    <row r="31" spans="1:11" s="95" customFormat="1" ht="56.25" customHeight="1">
      <c r="A31" s="68"/>
      <c r="B31" s="86" t="s">
        <v>342</v>
      </c>
      <c r="C31" s="79">
        <v>991</v>
      </c>
      <c r="D31" s="80" t="s">
        <v>6</v>
      </c>
      <c r="E31" s="80" t="s">
        <v>110</v>
      </c>
      <c r="F31" s="80" t="s">
        <v>319</v>
      </c>
      <c r="G31" s="80"/>
      <c r="H31" s="107">
        <f t="shared" si="3"/>
        <v>1219</v>
      </c>
      <c r="I31" s="138">
        <f t="shared" si="3"/>
        <v>1219</v>
      </c>
      <c r="J31" s="138">
        <f t="shared" si="0"/>
        <v>0</v>
      </c>
      <c r="K31" s="145">
        <f t="shared" si="1"/>
        <v>0</v>
      </c>
    </row>
    <row r="32" spans="1:11" s="95" customFormat="1" ht="38.25" customHeight="1">
      <c r="A32" s="68"/>
      <c r="B32" s="86" t="s">
        <v>230</v>
      </c>
      <c r="C32" s="79">
        <v>991</v>
      </c>
      <c r="D32" s="80" t="s">
        <v>6</v>
      </c>
      <c r="E32" s="80" t="s">
        <v>110</v>
      </c>
      <c r="F32" s="80" t="s">
        <v>341</v>
      </c>
      <c r="G32" s="80"/>
      <c r="H32" s="107">
        <f t="shared" si="3"/>
        <v>1219</v>
      </c>
      <c r="I32" s="138">
        <f t="shared" si="3"/>
        <v>1219</v>
      </c>
      <c r="J32" s="138">
        <f t="shared" si="0"/>
        <v>0</v>
      </c>
      <c r="K32" s="145">
        <f t="shared" si="1"/>
        <v>0</v>
      </c>
    </row>
    <row r="33" spans="1:11" s="95" customFormat="1" ht="19.5" customHeight="1">
      <c r="A33" s="68"/>
      <c r="B33" s="86" t="s">
        <v>141</v>
      </c>
      <c r="C33" s="79">
        <v>991</v>
      </c>
      <c r="D33" s="80" t="s">
        <v>6</v>
      </c>
      <c r="E33" s="80" t="s">
        <v>110</v>
      </c>
      <c r="F33" s="80" t="s">
        <v>341</v>
      </c>
      <c r="G33" s="80" t="s">
        <v>142</v>
      </c>
      <c r="H33" s="107">
        <v>1219</v>
      </c>
      <c r="I33" s="138">
        <v>1219</v>
      </c>
      <c r="J33" s="138">
        <f t="shared" si="0"/>
        <v>0</v>
      </c>
      <c r="K33" s="145">
        <f t="shared" si="1"/>
        <v>0</v>
      </c>
    </row>
    <row r="34" spans="1:11" s="96" customFormat="1" ht="36" customHeight="1">
      <c r="A34" s="123">
        <v>2</v>
      </c>
      <c r="B34" s="115" t="s">
        <v>354</v>
      </c>
      <c r="C34" s="73">
        <v>992</v>
      </c>
      <c r="D34" s="113"/>
      <c r="E34" s="113"/>
      <c r="F34" s="69"/>
      <c r="G34" s="69"/>
      <c r="H34" s="70">
        <f>H35+H82+H92+H127+H155+H215+H224+H259+H269</f>
        <v>12029956.32</v>
      </c>
      <c r="I34" s="70">
        <f>I35+I82+I92+I127+I155+I215+I224+I259+I269</f>
        <v>11818685.93</v>
      </c>
      <c r="J34" s="137">
        <f>H34-I34</f>
        <v>211270.3900000006</v>
      </c>
      <c r="K34" s="146">
        <f t="shared" si="1"/>
        <v>1.7875962797498639</v>
      </c>
    </row>
    <row r="35" spans="1:11" s="61" customFormat="1" ht="21.75" customHeight="1">
      <c r="A35" s="74"/>
      <c r="B35" s="115" t="s">
        <v>12</v>
      </c>
      <c r="C35" s="73">
        <v>992</v>
      </c>
      <c r="D35" s="69" t="s">
        <v>6</v>
      </c>
      <c r="E35" s="75" t="s">
        <v>23</v>
      </c>
      <c r="F35" s="76"/>
      <c r="G35" s="77"/>
      <c r="H35" s="70">
        <f>H36+H41+H50+H55+H59+H64</f>
        <v>4356298.83</v>
      </c>
      <c r="I35" s="139">
        <f>I36+I41+I64</f>
        <v>4340038.4800000004</v>
      </c>
      <c r="J35" s="139">
        <f>H35-I35</f>
        <v>16260.349999999627</v>
      </c>
      <c r="K35" s="139">
        <f>I35/H35*100</f>
        <v>99.626739334592443</v>
      </c>
    </row>
    <row r="36" spans="1:11" s="61" customFormat="1" ht="73.5" customHeight="1">
      <c r="A36" s="78"/>
      <c r="B36" s="86" t="s">
        <v>55</v>
      </c>
      <c r="C36" s="79">
        <v>992</v>
      </c>
      <c r="D36" s="80" t="s">
        <v>6</v>
      </c>
      <c r="E36" s="80" t="s">
        <v>7</v>
      </c>
      <c r="F36" s="80"/>
      <c r="G36" s="80"/>
      <c r="H36" s="107">
        <f t="shared" ref="H36:I39" si="4">H37</f>
        <v>739720</v>
      </c>
      <c r="I36" s="140">
        <f t="shared" si="4"/>
        <v>737434.57</v>
      </c>
      <c r="J36" s="140">
        <f>H36-I36</f>
        <v>2285.4300000000512</v>
      </c>
      <c r="K36" s="140">
        <f>I36/H36*100</f>
        <v>99.691041204780191</v>
      </c>
    </row>
    <row r="37" spans="1:11" s="61" customFormat="1" ht="40.5" customHeight="1">
      <c r="A37" s="81"/>
      <c r="B37" s="86" t="s">
        <v>337</v>
      </c>
      <c r="C37" s="79">
        <v>992</v>
      </c>
      <c r="D37" s="80" t="s">
        <v>6</v>
      </c>
      <c r="E37" s="80" t="s">
        <v>7</v>
      </c>
      <c r="F37" s="80" t="s">
        <v>321</v>
      </c>
      <c r="G37" s="80"/>
      <c r="H37" s="107">
        <f t="shared" si="4"/>
        <v>739720</v>
      </c>
      <c r="I37" s="140">
        <f t="shared" si="4"/>
        <v>737434.57</v>
      </c>
      <c r="J37" s="140">
        <f t="shared" ref="J37:J102" si="5">H37-I37</f>
        <v>2285.4300000000512</v>
      </c>
      <c r="K37" s="140">
        <f t="shared" ref="K37:K102" si="6">I37/H37*100</f>
        <v>99.691041204780191</v>
      </c>
    </row>
    <row r="38" spans="1:11" s="61" customFormat="1" ht="54">
      <c r="A38" s="81"/>
      <c r="B38" s="86" t="s">
        <v>340</v>
      </c>
      <c r="C38" s="79">
        <v>992</v>
      </c>
      <c r="D38" s="80" t="s">
        <v>6</v>
      </c>
      <c r="E38" s="80" t="s">
        <v>7</v>
      </c>
      <c r="F38" s="80" t="s">
        <v>339</v>
      </c>
      <c r="G38" s="80"/>
      <c r="H38" s="107">
        <f t="shared" si="4"/>
        <v>739720</v>
      </c>
      <c r="I38" s="140">
        <f t="shared" si="4"/>
        <v>737434.57</v>
      </c>
      <c r="J38" s="140">
        <f t="shared" si="5"/>
        <v>2285.4300000000512</v>
      </c>
      <c r="K38" s="140">
        <f t="shared" si="6"/>
        <v>99.691041204780191</v>
      </c>
    </row>
    <row r="39" spans="1:11" s="61" customFormat="1" ht="38.25" customHeight="1">
      <c r="A39" s="81"/>
      <c r="B39" s="86" t="s">
        <v>126</v>
      </c>
      <c r="C39" s="79">
        <v>992</v>
      </c>
      <c r="D39" s="80" t="s">
        <v>6</v>
      </c>
      <c r="E39" s="80" t="s">
        <v>7</v>
      </c>
      <c r="F39" s="80" t="s">
        <v>338</v>
      </c>
      <c r="G39" s="80"/>
      <c r="H39" s="107">
        <f t="shared" si="4"/>
        <v>739720</v>
      </c>
      <c r="I39" s="107">
        <f t="shared" si="4"/>
        <v>737434.57</v>
      </c>
      <c r="J39" s="140">
        <f t="shared" si="5"/>
        <v>2285.4300000000512</v>
      </c>
      <c r="K39" s="140">
        <f t="shared" si="6"/>
        <v>99.691041204780191</v>
      </c>
    </row>
    <row r="40" spans="1:11" s="61" customFormat="1" ht="150.75" customHeight="1">
      <c r="A40" s="81"/>
      <c r="B40" s="86" t="s">
        <v>127</v>
      </c>
      <c r="C40" s="79">
        <v>992</v>
      </c>
      <c r="D40" s="80" t="s">
        <v>6</v>
      </c>
      <c r="E40" s="80" t="s">
        <v>7</v>
      </c>
      <c r="F40" s="80" t="s">
        <v>338</v>
      </c>
      <c r="G40" s="80" t="s">
        <v>128</v>
      </c>
      <c r="H40" s="114">
        <v>739720</v>
      </c>
      <c r="I40" s="107">
        <v>737434.57</v>
      </c>
      <c r="J40" s="140">
        <f t="shared" si="5"/>
        <v>2285.4300000000512</v>
      </c>
      <c r="K40" s="140">
        <f t="shared" si="6"/>
        <v>99.691041204780191</v>
      </c>
    </row>
    <row r="41" spans="1:11" s="61" customFormat="1" ht="111" customHeight="1">
      <c r="A41" s="78"/>
      <c r="B41" s="86" t="s">
        <v>129</v>
      </c>
      <c r="C41" s="79">
        <v>992</v>
      </c>
      <c r="D41" s="80" t="s">
        <v>6</v>
      </c>
      <c r="E41" s="80" t="s">
        <v>18</v>
      </c>
      <c r="F41" s="80"/>
      <c r="G41" s="80"/>
      <c r="H41" s="107">
        <f>H42+H48</f>
        <v>3496378.83</v>
      </c>
      <c r="I41" s="140">
        <f>I42+I48</f>
        <v>3482403.91</v>
      </c>
      <c r="J41" s="140">
        <f t="shared" si="5"/>
        <v>13974.919999999925</v>
      </c>
      <c r="K41" s="140">
        <f t="shared" si="6"/>
        <v>99.600303036956674</v>
      </c>
    </row>
    <row r="42" spans="1:11" s="61" customFormat="1" ht="57" customHeight="1">
      <c r="A42" s="81"/>
      <c r="B42" s="86" t="s">
        <v>337</v>
      </c>
      <c r="C42" s="79">
        <v>992</v>
      </c>
      <c r="D42" s="80" t="s">
        <v>6</v>
      </c>
      <c r="E42" s="80" t="s">
        <v>18</v>
      </c>
      <c r="F42" s="80" t="s">
        <v>321</v>
      </c>
      <c r="G42" s="80"/>
      <c r="H42" s="107">
        <f>H43</f>
        <v>3492578.83</v>
      </c>
      <c r="I42" s="140">
        <f>I43</f>
        <v>3478603.91</v>
      </c>
      <c r="J42" s="140">
        <f t="shared" si="5"/>
        <v>13974.919999999925</v>
      </c>
      <c r="K42" s="140">
        <f t="shared" si="6"/>
        <v>99.599868158165521</v>
      </c>
    </row>
    <row r="43" spans="1:11" s="61" customFormat="1" ht="36" customHeight="1">
      <c r="A43" s="81"/>
      <c r="B43" s="86" t="s">
        <v>320</v>
      </c>
      <c r="C43" s="79">
        <v>992</v>
      </c>
      <c r="D43" s="80" t="s">
        <v>6</v>
      </c>
      <c r="E43" s="80" t="s">
        <v>18</v>
      </c>
      <c r="F43" s="80" t="s">
        <v>319</v>
      </c>
      <c r="G43" s="80"/>
      <c r="H43" s="107">
        <f>H44</f>
        <v>3492578.83</v>
      </c>
      <c r="I43" s="140">
        <f>I44</f>
        <v>3478603.91</v>
      </c>
      <c r="J43" s="140">
        <f t="shared" si="5"/>
        <v>13974.919999999925</v>
      </c>
      <c r="K43" s="140">
        <f t="shared" si="6"/>
        <v>99.599868158165521</v>
      </c>
    </row>
    <row r="44" spans="1:11" s="61" customFormat="1" ht="40.5" customHeight="1">
      <c r="A44" s="81"/>
      <c r="B44" s="86" t="s">
        <v>126</v>
      </c>
      <c r="C44" s="79">
        <v>992</v>
      </c>
      <c r="D44" s="80" t="s">
        <v>6</v>
      </c>
      <c r="E44" s="80" t="s">
        <v>18</v>
      </c>
      <c r="F44" s="80" t="s">
        <v>336</v>
      </c>
      <c r="G44" s="80"/>
      <c r="H44" s="107">
        <f>H45+H46+H47</f>
        <v>3492578.83</v>
      </c>
      <c r="I44" s="140">
        <f>I45+I46+I47</f>
        <v>3478603.91</v>
      </c>
      <c r="J44" s="140">
        <f t="shared" si="5"/>
        <v>13974.919999999925</v>
      </c>
      <c r="K44" s="140">
        <f t="shared" si="6"/>
        <v>99.599868158165521</v>
      </c>
    </row>
    <row r="45" spans="1:11" s="61" customFormat="1" ht="127.5" customHeight="1">
      <c r="A45" s="81"/>
      <c r="B45" s="86" t="s">
        <v>127</v>
      </c>
      <c r="C45" s="79">
        <v>992</v>
      </c>
      <c r="D45" s="80" t="s">
        <v>6</v>
      </c>
      <c r="E45" s="80" t="s">
        <v>18</v>
      </c>
      <c r="F45" s="80" t="s">
        <v>336</v>
      </c>
      <c r="G45" s="80" t="s">
        <v>128</v>
      </c>
      <c r="H45" s="114">
        <v>2969346.7</v>
      </c>
      <c r="I45" s="140">
        <v>2964057.98</v>
      </c>
      <c r="J45" s="140">
        <f t="shared" si="5"/>
        <v>5288.7200000002049</v>
      </c>
      <c r="K45" s="140">
        <f t="shared" si="6"/>
        <v>99.821889441202657</v>
      </c>
    </row>
    <row r="46" spans="1:11" s="61" customFormat="1" ht="56.25" customHeight="1">
      <c r="A46" s="81"/>
      <c r="B46" s="86" t="s">
        <v>130</v>
      </c>
      <c r="C46" s="79">
        <v>992</v>
      </c>
      <c r="D46" s="80" t="s">
        <v>6</v>
      </c>
      <c r="E46" s="80" t="s">
        <v>18</v>
      </c>
      <c r="F46" s="80" t="s">
        <v>336</v>
      </c>
      <c r="G46" s="80" t="s">
        <v>131</v>
      </c>
      <c r="H46" s="114">
        <v>483897.15</v>
      </c>
      <c r="I46" s="140">
        <v>475210.95</v>
      </c>
      <c r="J46" s="140">
        <f t="shared" si="5"/>
        <v>8686.2000000000116</v>
      </c>
      <c r="K46" s="140">
        <f t="shared" si="6"/>
        <v>98.204949130202564</v>
      </c>
    </row>
    <row r="47" spans="1:11" s="61" customFormat="1" ht="16.5" customHeight="1">
      <c r="A47" s="81"/>
      <c r="B47" s="86" t="s">
        <v>132</v>
      </c>
      <c r="C47" s="79">
        <v>992</v>
      </c>
      <c r="D47" s="80" t="s">
        <v>6</v>
      </c>
      <c r="E47" s="80" t="s">
        <v>18</v>
      </c>
      <c r="F47" s="80" t="s">
        <v>336</v>
      </c>
      <c r="G47" s="80" t="s">
        <v>133</v>
      </c>
      <c r="H47" s="114">
        <v>39334.980000000003</v>
      </c>
      <c r="I47" s="140">
        <v>39334.980000000003</v>
      </c>
      <c r="J47" s="140">
        <f t="shared" si="5"/>
        <v>0</v>
      </c>
      <c r="K47" s="140">
        <f t="shared" si="6"/>
        <v>100</v>
      </c>
    </row>
    <row r="48" spans="1:11" s="61" customFormat="1" ht="90.75" customHeight="1">
      <c r="A48" s="81"/>
      <c r="B48" s="86" t="s">
        <v>134</v>
      </c>
      <c r="C48" s="79">
        <v>992</v>
      </c>
      <c r="D48" s="80" t="s">
        <v>6</v>
      </c>
      <c r="E48" s="80" t="s">
        <v>18</v>
      </c>
      <c r="F48" s="80" t="s">
        <v>335</v>
      </c>
      <c r="G48" s="80"/>
      <c r="H48" s="107">
        <f>H49</f>
        <v>3800</v>
      </c>
      <c r="I48" s="140">
        <f>I49</f>
        <v>3800</v>
      </c>
      <c r="J48" s="140">
        <f t="shared" si="5"/>
        <v>0</v>
      </c>
      <c r="K48" s="140">
        <f t="shared" si="6"/>
        <v>100</v>
      </c>
    </row>
    <row r="49" spans="1:11" s="61" customFormat="1" ht="54">
      <c r="A49" s="81"/>
      <c r="B49" s="86" t="s">
        <v>130</v>
      </c>
      <c r="C49" s="79">
        <v>992</v>
      </c>
      <c r="D49" s="80" t="s">
        <v>6</v>
      </c>
      <c r="E49" s="80" t="s">
        <v>18</v>
      </c>
      <c r="F49" s="80" t="s">
        <v>335</v>
      </c>
      <c r="G49" s="80" t="s">
        <v>131</v>
      </c>
      <c r="H49" s="114">
        <v>3800</v>
      </c>
      <c r="I49" s="140">
        <v>3800</v>
      </c>
      <c r="J49" s="140">
        <f t="shared" si="5"/>
        <v>0</v>
      </c>
      <c r="K49" s="140">
        <f t="shared" si="6"/>
        <v>100</v>
      </c>
    </row>
    <row r="50" spans="1:11" s="61" customFormat="1" ht="91.5" hidden="1" customHeight="1">
      <c r="A50" s="78"/>
      <c r="B50" s="122" t="s">
        <v>111</v>
      </c>
      <c r="C50" s="79">
        <v>992</v>
      </c>
      <c r="D50" s="80" t="s">
        <v>6</v>
      </c>
      <c r="E50" s="80" t="s">
        <v>110</v>
      </c>
      <c r="F50" s="80"/>
      <c r="G50" s="80"/>
      <c r="H50" s="107">
        <f>H51</f>
        <v>0</v>
      </c>
      <c r="I50" s="140"/>
      <c r="J50" s="140">
        <f t="shared" si="5"/>
        <v>0</v>
      </c>
      <c r="K50" s="140" t="e">
        <f t="shared" si="6"/>
        <v>#DIV/0!</v>
      </c>
    </row>
    <row r="51" spans="1:11" s="61" customFormat="1" ht="36" hidden="1">
      <c r="A51" s="81"/>
      <c r="B51" s="86" t="s">
        <v>135</v>
      </c>
      <c r="C51" s="79">
        <v>992</v>
      </c>
      <c r="D51" s="80" t="s">
        <v>6</v>
      </c>
      <c r="E51" s="80" t="s">
        <v>110</v>
      </c>
      <c r="F51" s="80" t="s">
        <v>136</v>
      </c>
      <c r="G51" s="80"/>
      <c r="H51" s="107">
        <f>H52</f>
        <v>0</v>
      </c>
      <c r="I51" s="140"/>
      <c r="J51" s="140">
        <f t="shared" si="5"/>
        <v>0</v>
      </c>
      <c r="K51" s="140" t="e">
        <f t="shared" si="6"/>
        <v>#DIV/0!</v>
      </c>
    </row>
    <row r="52" spans="1:11" s="61" customFormat="1" ht="18" hidden="1">
      <c r="A52" s="81"/>
      <c r="B52" s="86" t="s">
        <v>137</v>
      </c>
      <c r="C52" s="79">
        <v>992</v>
      </c>
      <c r="D52" s="80" t="s">
        <v>6</v>
      </c>
      <c r="E52" s="80" t="s">
        <v>110</v>
      </c>
      <c r="F52" s="80" t="s">
        <v>138</v>
      </c>
      <c r="G52" s="80"/>
      <c r="H52" s="107">
        <f>H53</f>
        <v>0</v>
      </c>
      <c r="I52" s="140"/>
      <c r="J52" s="140">
        <f t="shared" si="5"/>
        <v>0</v>
      </c>
      <c r="K52" s="140" t="e">
        <f t="shared" si="6"/>
        <v>#DIV/0!</v>
      </c>
    </row>
    <row r="53" spans="1:11" s="61" customFormat="1" ht="54" hidden="1">
      <c r="A53" s="81"/>
      <c r="B53" s="86" t="s">
        <v>139</v>
      </c>
      <c r="C53" s="79">
        <v>992</v>
      </c>
      <c r="D53" s="80" t="s">
        <v>6</v>
      </c>
      <c r="E53" s="80" t="s">
        <v>110</v>
      </c>
      <c r="F53" s="80" t="s">
        <v>140</v>
      </c>
      <c r="G53" s="80"/>
      <c r="H53" s="107">
        <f>H54</f>
        <v>0</v>
      </c>
      <c r="I53" s="140"/>
      <c r="J53" s="140">
        <f t="shared" si="5"/>
        <v>0</v>
      </c>
      <c r="K53" s="140" t="e">
        <f t="shared" si="6"/>
        <v>#DIV/0!</v>
      </c>
    </row>
    <row r="54" spans="1:11" s="61" customFormat="1" ht="18" hidden="1">
      <c r="A54" s="81"/>
      <c r="B54" s="86" t="s">
        <v>141</v>
      </c>
      <c r="C54" s="79">
        <v>992</v>
      </c>
      <c r="D54" s="80" t="s">
        <v>6</v>
      </c>
      <c r="E54" s="80" t="s">
        <v>110</v>
      </c>
      <c r="F54" s="80" t="s">
        <v>140</v>
      </c>
      <c r="G54" s="80" t="s">
        <v>142</v>
      </c>
      <c r="H54" s="107">
        <v>0</v>
      </c>
      <c r="I54" s="140"/>
      <c r="J54" s="140">
        <f t="shared" si="5"/>
        <v>0</v>
      </c>
      <c r="K54" s="140" t="e">
        <f t="shared" si="6"/>
        <v>#DIV/0!</v>
      </c>
    </row>
    <row r="55" spans="1:11" s="61" customFormat="1" ht="43.5" hidden="1" customHeight="1">
      <c r="A55" s="81"/>
      <c r="B55" s="86" t="s">
        <v>143</v>
      </c>
      <c r="C55" s="79">
        <v>992</v>
      </c>
      <c r="D55" s="80" t="s">
        <v>6</v>
      </c>
      <c r="E55" s="80" t="s">
        <v>2</v>
      </c>
      <c r="F55" s="80"/>
      <c r="G55" s="80"/>
      <c r="H55" s="107">
        <f>H56</f>
        <v>0</v>
      </c>
      <c r="I55" s="140"/>
      <c r="J55" s="140">
        <f t="shared" si="5"/>
        <v>0</v>
      </c>
      <c r="K55" s="140" t="e">
        <f t="shared" si="6"/>
        <v>#DIV/0!</v>
      </c>
    </row>
    <row r="56" spans="1:11" s="61" customFormat="1" ht="51.75" hidden="1" customHeight="1">
      <c r="A56" s="81"/>
      <c r="B56" s="86" t="s">
        <v>144</v>
      </c>
      <c r="C56" s="79">
        <v>992</v>
      </c>
      <c r="D56" s="80" t="s">
        <v>6</v>
      </c>
      <c r="E56" s="80" t="s">
        <v>2</v>
      </c>
      <c r="F56" s="80" t="s">
        <v>145</v>
      </c>
      <c r="G56" s="80"/>
      <c r="H56" s="107">
        <f>H57</f>
        <v>0</v>
      </c>
      <c r="I56" s="140"/>
      <c r="J56" s="140">
        <f t="shared" si="5"/>
        <v>0</v>
      </c>
      <c r="K56" s="140" t="e">
        <f t="shared" si="6"/>
        <v>#DIV/0!</v>
      </c>
    </row>
    <row r="57" spans="1:11" s="97" customFormat="1" ht="23.25" hidden="1" customHeight="1">
      <c r="A57" s="74"/>
      <c r="B57" s="86" t="s">
        <v>334</v>
      </c>
      <c r="C57" s="79">
        <v>992</v>
      </c>
      <c r="D57" s="80" t="s">
        <v>6</v>
      </c>
      <c r="E57" s="80" t="s">
        <v>2</v>
      </c>
      <c r="F57" s="80" t="s">
        <v>333</v>
      </c>
      <c r="G57" s="80"/>
      <c r="H57" s="107">
        <f>H58</f>
        <v>0</v>
      </c>
      <c r="I57" s="141"/>
      <c r="J57" s="140">
        <f t="shared" si="5"/>
        <v>0</v>
      </c>
      <c r="K57" s="140" t="e">
        <f t="shared" si="6"/>
        <v>#DIV/0!</v>
      </c>
    </row>
    <row r="58" spans="1:11" s="61" customFormat="1" ht="59.25" hidden="1" customHeight="1">
      <c r="A58" s="81"/>
      <c r="B58" s="86" t="s">
        <v>130</v>
      </c>
      <c r="C58" s="79">
        <v>992</v>
      </c>
      <c r="D58" s="80" t="s">
        <v>6</v>
      </c>
      <c r="E58" s="80" t="s">
        <v>2</v>
      </c>
      <c r="F58" s="80" t="s">
        <v>333</v>
      </c>
      <c r="G58" s="80" t="s">
        <v>131</v>
      </c>
      <c r="H58" s="107">
        <v>0</v>
      </c>
      <c r="I58" s="140"/>
      <c r="J58" s="140">
        <f t="shared" si="5"/>
        <v>0</v>
      </c>
      <c r="K58" s="140" t="e">
        <f t="shared" si="6"/>
        <v>#DIV/0!</v>
      </c>
    </row>
    <row r="59" spans="1:11" s="61" customFormat="1" ht="15" hidden="1" customHeight="1">
      <c r="A59" s="78"/>
      <c r="B59" s="86" t="s">
        <v>332</v>
      </c>
      <c r="C59" s="79">
        <v>992</v>
      </c>
      <c r="D59" s="80" t="s">
        <v>6</v>
      </c>
      <c r="E59" s="80" t="s">
        <v>3</v>
      </c>
      <c r="F59" s="80"/>
      <c r="G59" s="80"/>
      <c r="H59" s="107">
        <f>H60</f>
        <v>0</v>
      </c>
      <c r="I59" s="140"/>
      <c r="J59" s="140">
        <f t="shared" si="5"/>
        <v>0</v>
      </c>
      <c r="K59" s="140" t="e">
        <f t="shared" si="6"/>
        <v>#DIV/0!</v>
      </c>
    </row>
    <row r="60" spans="1:11" s="61" customFormat="1" ht="75.75" hidden="1" customHeight="1">
      <c r="A60" s="81"/>
      <c r="B60" s="86" t="s">
        <v>144</v>
      </c>
      <c r="C60" s="79">
        <v>992</v>
      </c>
      <c r="D60" s="80" t="s">
        <v>6</v>
      </c>
      <c r="E60" s="80" t="s">
        <v>3</v>
      </c>
      <c r="F60" s="80" t="s">
        <v>145</v>
      </c>
      <c r="G60" s="80"/>
      <c r="H60" s="107">
        <f>H61</f>
        <v>0</v>
      </c>
      <c r="I60" s="140"/>
      <c r="J60" s="140">
        <f t="shared" si="5"/>
        <v>0</v>
      </c>
      <c r="K60" s="140" t="e">
        <f t="shared" si="6"/>
        <v>#DIV/0!</v>
      </c>
    </row>
    <row r="61" spans="1:11" s="61" customFormat="1" ht="33.75" hidden="1" customHeight="1">
      <c r="A61" s="81"/>
      <c r="B61" s="86" t="s">
        <v>331</v>
      </c>
      <c r="C61" s="79">
        <v>992</v>
      </c>
      <c r="D61" s="80" t="s">
        <v>6</v>
      </c>
      <c r="E61" s="80" t="s">
        <v>3</v>
      </c>
      <c r="F61" s="80" t="s">
        <v>330</v>
      </c>
      <c r="G61" s="80"/>
      <c r="H61" s="107">
        <f>H62</f>
        <v>0</v>
      </c>
      <c r="I61" s="140"/>
      <c r="J61" s="140">
        <f t="shared" si="5"/>
        <v>0</v>
      </c>
      <c r="K61" s="140" t="e">
        <f t="shared" si="6"/>
        <v>#DIV/0!</v>
      </c>
    </row>
    <row r="62" spans="1:11" s="61" customFormat="1" ht="18" hidden="1">
      <c r="A62" s="81"/>
      <c r="B62" s="86" t="s">
        <v>329</v>
      </c>
      <c r="C62" s="79">
        <v>992</v>
      </c>
      <c r="D62" s="80" t="s">
        <v>6</v>
      </c>
      <c r="E62" s="80" t="s">
        <v>3</v>
      </c>
      <c r="F62" s="80" t="s">
        <v>328</v>
      </c>
      <c r="G62" s="80"/>
      <c r="H62" s="107">
        <f>H63</f>
        <v>0</v>
      </c>
      <c r="I62" s="140"/>
      <c r="J62" s="140">
        <f t="shared" si="5"/>
        <v>0</v>
      </c>
      <c r="K62" s="140" t="e">
        <f t="shared" si="6"/>
        <v>#DIV/0!</v>
      </c>
    </row>
    <row r="63" spans="1:11" s="61" customFormat="1" ht="18" hidden="1">
      <c r="A63" s="81"/>
      <c r="B63" s="86" t="s">
        <v>132</v>
      </c>
      <c r="C63" s="79">
        <v>992</v>
      </c>
      <c r="D63" s="80" t="s">
        <v>6</v>
      </c>
      <c r="E63" s="80" t="s">
        <v>3</v>
      </c>
      <c r="F63" s="80" t="s">
        <v>328</v>
      </c>
      <c r="G63" s="80" t="s">
        <v>133</v>
      </c>
      <c r="H63" s="114">
        <v>0</v>
      </c>
      <c r="I63" s="140"/>
      <c r="J63" s="140">
        <f t="shared" si="5"/>
        <v>0</v>
      </c>
      <c r="K63" s="140" t="e">
        <f t="shared" si="6"/>
        <v>#DIV/0!</v>
      </c>
    </row>
    <row r="64" spans="1:11" s="61" customFormat="1" ht="36.75" customHeight="1">
      <c r="A64" s="78"/>
      <c r="B64" s="86" t="s">
        <v>21</v>
      </c>
      <c r="C64" s="79">
        <v>992</v>
      </c>
      <c r="D64" s="80" t="s">
        <v>6</v>
      </c>
      <c r="E64" s="80" t="s">
        <v>26</v>
      </c>
      <c r="F64" s="80"/>
      <c r="G64" s="80"/>
      <c r="H64" s="107">
        <f>H65+H71</f>
        <v>120200</v>
      </c>
      <c r="I64" s="140">
        <f>I65+I71</f>
        <v>120200</v>
      </c>
      <c r="J64" s="140">
        <f t="shared" si="5"/>
        <v>0</v>
      </c>
      <c r="K64" s="140">
        <f t="shared" si="6"/>
        <v>100</v>
      </c>
    </row>
    <row r="65" spans="1:11" s="61" customFormat="1" ht="54">
      <c r="A65" s="78"/>
      <c r="B65" s="86" t="s">
        <v>244</v>
      </c>
      <c r="C65" s="79">
        <v>992</v>
      </c>
      <c r="D65" s="80" t="s">
        <v>6</v>
      </c>
      <c r="E65" s="80" t="s">
        <v>26</v>
      </c>
      <c r="F65" s="80" t="s">
        <v>125</v>
      </c>
      <c r="G65" s="80"/>
      <c r="H65" s="107">
        <f>H66</f>
        <v>25200</v>
      </c>
      <c r="I65" s="140">
        <f>I66</f>
        <v>25200</v>
      </c>
      <c r="J65" s="140">
        <f t="shared" si="5"/>
        <v>0</v>
      </c>
      <c r="K65" s="140">
        <f t="shared" si="6"/>
        <v>100</v>
      </c>
    </row>
    <row r="66" spans="1:11" s="61" customFormat="1" ht="39" customHeight="1">
      <c r="A66" s="81"/>
      <c r="B66" s="86" t="s">
        <v>148</v>
      </c>
      <c r="C66" s="79">
        <v>992</v>
      </c>
      <c r="D66" s="80" t="s">
        <v>6</v>
      </c>
      <c r="E66" s="80" t="s">
        <v>26</v>
      </c>
      <c r="F66" s="80" t="s">
        <v>327</v>
      </c>
      <c r="G66" s="80"/>
      <c r="H66" s="107">
        <f>H67+H69</f>
        <v>25200</v>
      </c>
      <c r="I66" s="140">
        <f>I69</f>
        <v>25200</v>
      </c>
      <c r="J66" s="140">
        <f t="shared" si="5"/>
        <v>0</v>
      </c>
      <c r="K66" s="140">
        <f t="shared" si="6"/>
        <v>100</v>
      </c>
    </row>
    <row r="67" spans="1:11" s="61" customFormat="1" ht="95.25" hidden="1" customHeight="1">
      <c r="A67" s="81"/>
      <c r="B67" s="86" t="s">
        <v>326</v>
      </c>
      <c r="C67" s="79">
        <v>992</v>
      </c>
      <c r="D67" s="80" t="s">
        <v>6</v>
      </c>
      <c r="E67" s="80" t="s">
        <v>26</v>
      </c>
      <c r="F67" s="80" t="s">
        <v>325</v>
      </c>
      <c r="G67" s="80"/>
      <c r="H67" s="107">
        <f>H68</f>
        <v>0</v>
      </c>
      <c r="I67" s="140"/>
      <c r="J67" s="140">
        <f t="shared" si="5"/>
        <v>0</v>
      </c>
      <c r="K67" s="140" t="e">
        <f t="shared" si="6"/>
        <v>#DIV/0!</v>
      </c>
    </row>
    <row r="68" spans="1:11" s="61" customFormat="1" ht="54" hidden="1">
      <c r="A68" s="81"/>
      <c r="B68" s="86" t="s">
        <v>130</v>
      </c>
      <c r="C68" s="79">
        <v>992</v>
      </c>
      <c r="D68" s="80" t="s">
        <v>6</v>
      </c>
      <c r="E68" s="80" t="s">
        <v>26</v>
      </c>
      <c r="F68" s="80" t="s">
        <v>325</v>
      </c>
      <c r="G68" s="80" t="s">
        <v>131</v>
      </c>
      <c r="H68" s="107">
        <v>0</v>
      </c>
      <c r="I68" s="140"/>
      <c r="J68" s="140">
        <f t="shared" si="5"/>
        <v>0</v>
      </c>
      <c r="K68" s="140" t="e">
        <f t="shared" si="6"/>
        <v>#DIV/0!</v>
      </c>
    </row>
    <row r="69" spans="1:11" s="61" customFormat="1" ht="36.75" customHeight="1">
      <c r="A69" s="81"/>
      <c r="B69" s="86" t="s">
        <v>324</v>
      </c>
      <c r="C69" s="79">
        <v>992</v>
      </c>
      <c r="D69" s="80" t="s">
        <v>6</v>
      </c>
      <c r="E69" s="80" t="s">
        <v>26</v>
      </c>
      <c r="F69" s="80" t="s">
        <v>323</v>
      </c>
      <c r="G69" s="80"/>
      <c r="H69" s="107">
        <f>H70</f>
        <v>25200</v>
      </c>
      <c r="I69" s="140">
        <f>I70</f>
        <v>25200</v>
      </c>
      <c r="J69" s="140">
        <f t="shared" si="5"/>
        <v>0</v>
      </c>
      <c r="K69" s="140">
        <f t="shared" si="6"/>
        <v>100</v>
      </c>
    </row>
    <row r="70" spans="1:11" s="61" customFormat="1" ht="54">
      <c r="A70" s="81"/>
      <c r="B70" s="86" t="str">
        <f>B49</f>
        <v>Закупка товаров, работ и услуг для государственных (муниципальных)нужд</v>
      </c>
      <c r="C70" s="79">
        <v>992</v>
      </c>
      <c r="D70" s="80" t="s">
        <v>6</v>
      </c>
      <c r="E70" s="80" t="s">
        <v>26</v>
      </c>
      <c r="F70" s="80" t="s">
        <v>323</v>
      </c>
      <c r="G70" s="80" t="s">
        <v>131</v>
      </c>
      <c r="H70" s="114">
        <v>25200</v>
      </c>
      <c r="I70" s="140">
        <v>25200</v>
      </c>
      <c r="J70" s="140">
        <f t="shared" si="5"/>
        <v>0</v>
      </c>
      <c r="K70" s="140">
        <f t="shared" si="6"/>
        <v>100</v>
      </c>
    </row>
    <row r="71" spans="1:11" s="61" customFormat="1" ht="57.75" customHeight="1">
      <c r="A71" s="81"/>
      <c r="B71" s="86" t="s">
        <v>322</v>
      </c>
      <c r="C71" s="79">
        <v>992</v>
      </c>
      <c r="D71" s="80" t="s">
        <v>6</v>
      </c>
      <c r="E71" s="80" t="s">
        <v>26</v>
      </c>
      <c r="F71" s="80" t="s">
        <v>202</v>
      </c>
      <c r="G71" s="80"/>
      <c r="H71" s="107">
        <f>H74+H73</f>
        <v>95000</v>
      </c>
      <c r="I71" s="107">
        <f>I74+I73</f>
        <v>95000</v>
      </c>
      <c r="J71" s="140">
        <f t="shared" si="5"/>
        <v>0</v>
      </c>
      <c r="K71" s="140">
        <f t="shared" si="6"/>
        <v>100</v>
      </c>
    </row>
    <row r="72" spans="1:11" s="61" customFormat="1" ht="96" customHeight="1">
      <c r="A72" s="81"/>
      <c r="B72" s="86" t="s">
        <v>356</v>
      </c>
      <c r="C72" s="79">
        <v>992</v>
      </c>
      <c r="D72" s="80" t="s">
        <v>6</v>
      </c>
      <c r="E72" s="80" t="s">
        <v>26</v>
      </c>
      <c r="F72" s="80" t="s">
        <v>355</v>
      </c>
      <c r="G72" s="80"/>
      <c r="H72" s="107">
        <f>H73</f>
        <v>45000</v>
      </c>
      <c r="I72" s="140">
        <f>I73</f>
        <v>45000</v>
      </c>
      <c r="J72" s="140">
        <f t="shared" ref="J72:J73" si="7">H72-I72</f>
        <v>0</v>
      </c>
      <c r="K72" s="140">
        <f t="shared" ref="K72:K73" si="8">I72/H72*100</f>
        <v>100</v>
      </c>
    </row>
    <row r="73" spans="1:11" s="61" customFormat="1" ht="59.4" customHeight="1">
      <c r="A73" s="81"/>
      <c r="B73" s="86" t="str">
        <f>B70</f>
        <v>Закупка товаров, работ и услуг для государственных (муниципальных)нужд</v>
      </c>
      <c r="C73" s="79">
        <v>992</v>
      </c>
      <c r="D73" s="80" t="s">
        <v>6</v>
      </c>
      <c r="E73" s="80" t="s">
        <v>26</v>
      </c>
      <c r="F73" s="80" t="s">
        <v>355</v>
      </c>
      <c r="G73" s="80" t="s">
        <v>131</v>
      </c>
      <c r="H73" s="107">
        <v>45000</v>
      </c>
      <c r="I73" s="140">
        <v>45000</v>
      </c>
      <c r="J73" s="140">
        <f t="shared" si="7"/>
        <v>0</v>
      </c>
      <c r="K73" s="140">
        <f t="shared" si="8"/>
        <v>100</v>
      </c>
    </row>
    <row r="74" spans="1:11" s="61" customFormat="1" ht="36" customHeight="1">
      <c r="A74" s="81"/>
      <c r="B74" s="86" t="s">
        <v>230</v>
      </c>
      <c r="C74" s="79">
        <v>992</v>
      </c>
      <c r="D74" s="80" t="s">
        <v>6</v>
      </c>
      <c r="E74" s="80" t="s">
        <v>26</v>
      </c>
      <c r="F74" s="80" t="s">
        <v>288</v>
      </c>
      <c r="G74" s="80"/>
      <c r="H74" s="107">
        <f>H80</f>
        <v>50000</v>
      </c>
      <c r="I74" s="140">
        <f>I80</f>
        <v>50000</v>
      </c>
      <c r="J74" s="140">
        <f t="shared" si="5"/>
        <v>0</v>
      </c>
      <c r="K74" s="140">
        <f t="shared" si="6"/>
        <v>100</v>
      </c>
    </row>
    <row r="75" spans="1:11" s="61" customFormat="1" ht="21.75" hidden="1" customHeight="1">
      <c r="A75" s="81"/>
      <c r="B75" s="86" t="s">
        <v>112</v>
      </c>
      <c r="C75" s="79">
        <v>992</v>
      </c>
      <c r="D75" s="80" t="s">
        <v>6</v>
      </c>
      <c r="E75" s="80" t="s">
        <v>26</v>
      </c>
      <c r="F75" s="80" t="s">
        <v>96</v>
      </c>
      <c r="G75" s="80" t="s">
        <v>149</v>
      </c>
      <c r="H75" s="107">
        <v>0</v>
      </c>
      <c r="I75" s="140"/>
      <c r="J75" s="140">
        <f t="shared" si="5"/>
        <v>0</v>
      </c>
      <c r="K75" s="140" t="e">
        <f t="shared" si="6"/>
        <v>#DIV/0!</v>
      </c>
    </row>
    <row r="76" spans="1:11" s="61" customFormat="1" ht="18" hidden="1">
      <c r="A76" s="81"/>
      <c r="B76" s="86" t="s">
        <v>112</v>
      </c>
      <c r="C76" s="79">
        <v>992</v>
      </c>
      <c r="D76" s="80" t="s">
        <v>6</v>
      </c>
      <c r="E76" s="80" t="s">
        <v>26</v>
      </c>
      <c r="F76" s="80" t="s">
        <v>96</v>
      </c>
      <c r="G76" s="80" t="s">
        <v>149</v>
      </c>
      <c r="H76" s="107">
        <f>10000-10000</f>
        <v>0</v>
      </c>
      <c r="I76" s="140"/>
      <c r="J76" s="140">
        <f t="shared" si="5"/>
        <v>0</v>
      </c>
      <c r="K76" s="140" t="e">
        <f t="shared" si="6"/>
        <v>#DIV/0!</v>
      </c>
    </row>
    <row r="77" spans="1:11" s="61" customFormat="1" ht="72" hidden="1">
      <c r="A77" s="81"/>
      <c r="B77" s="86" t="s">
        <v>150</v>
      </c>
      <c r="C77" s="79">
        <v>992</v>
      </c>
      <c r="D77" s="80" t="s">
        <v>6</v>
      </c>
      <c r="E77" s="80" t="s">
        <v>26</v>
      </c>
      <c r="F77" s="80" t="s">
        <v>96</v>
      </c>
      <c r="G77" s="80" t="s">
        <v>151</v>
      </c>
      <c r="H77" s="107"/>
      <c r="I77" s="140"/>
      <c r="J77" s="140">
        <f t="shared" si="5"/>
        <v>0</v>
      </c>
      <c r="K77" s="140" t="e">
        <f t="shared" si="6"/>
        <v>#DIV/0!</v>
      </c>
    </row>
    <row r="78" spans="1:11" s="61" customFormat="1" ht="36" hidden="1">
      <c r="A78" s="81"/>
      <c r="B78" s="86" t="s">
        <v>28</v>
      </c>
      <c r="C78" s="79">
        <v>992</v>
      </c>
      <c r="D78" s="80" t="s">
        <v>6</v>
      </c>
      <c r="E78" s="80" t="s">
        <v>26</v>
      </c>
      <c r="F78" s="80" t="s">
        <v>51</v>
      </c>
      <c r="G78" s="80"/>
      <c r="H78" s="107" t="e">
        <f>#REF!</f>
        <v>#REF!</v>
      </c>
      <c r="I78" s="140"/>
      <c r="J78" s="140" t="e">
        <f t="shared" si="5"/>
        <v>#REF!</v>
      </c>
      <c r="K78" s="140" t="e">
        <f t="shared" si="6"/>
        <v>#REF!</v>
      </c>
    </row>
    <row r="79" spans="1:11" s="61" customFormat="1" ht="0.75" hidden="1" customHeight="1">
      <c r="A79" s="81"/>
      <c r="B79" s="86" t="s">
        <v>152</v>
      </c>
      <c r="C79" s="79">
        <v>992</v>
      </c>
      <c r="D79" s="80" t="s">
        <v>6</v>
      </c>
      <c r="E79" s="80" t="s">
        <v>56</v>
      </c>
      <c r="F79" s="80" t="s">
        <v>51</v>
      </c>
      <c r="G79" s="80" t="s">
        <v>153</v>
      </c>
      <c r="H79" s="107">
        <v>0</v>
      </c>
      <c r="I79" s="140"/>
      <c r="J79" s="140">
        <f t="shared" si="5"/>
        <v>0</v>
      </c>
      <c r="K79" s="140" t="e">
        <f t="shared" si="6"/>
        <v>#DIV/0!</v>
      </c>
    </row>
    <row r="80" spans="1:11" s="61" customFormat="1" ht="18">
      <c r="A80" s="81"/>
      <c r="B80" s="86" t="s">
        <v>141</v>
      </c>
      <c r="C80" s="79">
        <v>992</v>
      </c>
      <c r="D80" s="80" t="s">
        <v>6</v>
      </c>
      <c r="E80" s="80" t="s">
        <v>26</v>
      </c>
      <c r="F80" s="80" t="s">
        <v>288</v>
      </c>
      <c r="G80" s="80" t="s">
        <v>142</v>
      </c>
      <c r="H80" s="114">
        <v>50000</v>
      </c>
      <c r="I80" s="140">
        <v>50000</v>
      </c>
      <c r="J80" s="140">
        <f t="shared" si="5"/>
        <v>0</v>
      </c>
      <c r="K80" s="140">
        <f t="shared" si="6"/>
        <v>100</v>
      </c>
    </row>
    <row r="81" spans="1:11" s="61" customFormat="1" ht="18.75" hidden="1" customHeight="1">
      <c r="A81" s="81"/>
      <c r="B81" s="86" t="s">
        <v>154</v>
      </c>
      <c r="C81" s="79">
        <v>992</v>
      </c>
      <c r="D81" s="80" t="s">
        <v>6</v>
      </c>
      <c r="E81" s="80" t="s">
        <v>56</v>
      </c>
      <c r="F81" s="80" t="s">
        <v>155</v>
      </c>
      <c r="G81" s="80" t="s">
        <v>153</v>
      </c>
      <c r="H81" s="107">
        <v>0</v>
      </c>
      <c r="I81" s="140"/>
      <c r="J81" s="140">
        <f t="shared" si="5"/>
        <v>0</v>
      </c>
      <c r="K81" s="140" t="e">
        <f t="shared" si="6"/>
        <v>#DIV/0!</v>
      </c>
    </row>
    <row r="82" spans="1:11" s="61" customFormat="1" ht="17.399999999999999">
      <c r="A82" s="81"/>
      <c r="B82" s="115" t="s">
        <v>44</v>
      </c>
      <c r="C82" s="73">
        <v>992</v>
      </c>
      <c r="D82" s="82" t="s">
        <v>7</v>
      </c>
      <c r="E82" s="82" t="s">
        <v>23</v>
      </c>
      <c r="F82" s="82"/>
      <c r="G82" s="82"/>
      <c r="H82" s="70">
        <f>H83</f>
        <v>269610.18</v>
      </c>
      <c r="I82" s="139">
        <f>I83</f>
        <v>269610.18</v>
      </c>
      <c r="J82" s="139">
        <f t="shared" si="5"/>
        <v>0</v>
      </c>
      <c r="K82" s="139">
        <f t="shared" si="6"/>
        <v>100</v>
      </c>
    </row>
    <row r="83" spans="1:11" s="97" customFormat="1" ht="36">
      <c r="A83" s="83"/>
      <c r="B83" s="86" t="s">
        <v>45</v>
      </c>
      <c r="C83" s="79">
        <v>992</v>
      </c>
      <c r="D83" s="80" t="s">
        <v>7</v>
      </c>
      <c r="E83" s="80" t="s">
        <v>8</v>
      </c>
      <c r="F83" s="80"/>
      <c r="G83" s="80"/>
      <c r="H83" s="107">
        <f>H85</f>
        <v>269610.18</v>
      </c>
      <c r="I83" s="140">
        <f>I84</f>
        <v>269610.18</v>
      </c>
      <c r="J83" s="140">
        <f t="shared" si="5"/>
        <v>0</v>
      </c>
      <c r="K83" s="140">
        <f t="shared" si="6"/>
        <v>100</v>
      </c>
    </row>
    <row r="84" spans="1:11" s="97" customFormat="1" ht="33.75" customHeight="1">
      <c r="A84" s="83"/>
      <c r="B84" s="86" t="str">
        <f>B60</f>
        <v>Другие непрограммные направления деятельности органов местного самоуправления</v>
      </c>
      <c r="C84" s="79">
        <v>992</v>
      </c>
      <c r="D84" s="80" t="s">
        <v>7</v>
      </c>
      <c r="E84" s="80" t="s">
        <v>8</v>
      </c>
      <c r="F84" s="80" t="s">
        <v>321</v>
      </c>
      <c r="G84" s="80"/>
      <c r="H84" s="107">
        <f>H85</f>
        <v>269610.18</v>
      </c>
      <c r="I84" s="140">
        <f>I85</f>
        <v>269610.18</v>
      </c>
      <c r="J84" s="140">
        <f t="shared" si="5"/>
        <v>0</v>
      </c>
      <c r="K84" s="140">
        <f t="shared" si="6"/>
        <v>100</v>
      </c>
    </row>
    <row r="85" spans="1:11" s="61" customFormat="1" ht="24" customHeight="1">
      <c r="A85" s="81"/>
      <c r="B85" s="86" t="s">
        <v>320</v>
      </c>
      <c r="C85" s="79">
        <v>992</v>
      </c>
      <c r="D85" s="80" t="s">
        <v>7</v>
      </c>
      <c r="E85" s="80" t="s">
        <v>8</v>
      </c>
      <c r="F85" s="80" t="s">
        <v>319</v>
      </c>
      <c r="G85" s="80"/>
      <c r="H85" s="107">
        <f>H86+H88</f>
        <v>269610.18</v>
      </c>
      <c r="I85" s="140">
        <f>I86+I89</f>
        <v>269610.18</v>
      </c>
      <c r="J85" s="140">
        <f t="shared" si="5"/>
        <v>0</v>
      </c>
      <c r="K85" s="140">
        <f t="shared" si="6"/>
        <v>100</v>
      </c>
    </row>
    <row r="86" spans="1:11" s="61" customFormat="1" ht="57.75" customHeight="1">
      <c r="A86" s="81"/>
      <c r="B86" s="86" t="s">
        <v>57</v>
      </c>
      <c r="C86" s="79">
        <v>992</v>
      </c>
      <c r="D86" s="80" t="s">
        <v>7</v>
      </c>
      <c r="E86" s="80" t="s">
        <v>8</v>
      </c>
      <c r="F86" s="80" t="s">
        <v>318</v>
      </c>
      <c r="G86" s="80"/>
      <c r="H86" s="107">
        <f>H87</f>
        <v>181800</v>
      </c>
      <c r="I86" s="140">
        <f>I87</f>
        <v>181800</v>
      </c>
      <c r="J86" s="140">
        <f t="shared" si="5"/>
        <v>0</v>
      </c>
      <c r="K86" s="140">
        <f t="shared" si="6"/>
        <v>100</v>
      </c>
    </row>
    <row r="87" spans="1:11" s="61" customFormat="1" ht="130.5" customHeight="1">
      <c r="A87" s="81"/>
      <c r="B87" s="86" t="s">
        <v>127</v>
      </c>
      <c r="C87" s="79">
        <v>992</v>
      </c>
      <c r="D87" s="80" t="s">
        <v>7</v>
      </c>
      <c r="E87" s="80" t="s">
        <v>8</v>
      </c>
      <c r="F87" s="80" t="s">
        <v>318</v>
      </c>
      <c r="G87" s="80" t="s">
        <v>128</v>
      </c>
      <c r="H87" s="114">
        <v>181800</v>
      </c>
      <c r="I87" s="140">
        <v>181800</v>
      </c>
      <c r="J87" s="140">
        <f t="shared" si="5"/>
        <v>0</v>
      </c>
      <c r="K87" s="140">
        <f t="shared" si="6"/>
        <v>100</v>
      </c>
    </row>
    <row r="88" spans="1:11" s="61" customFormat="1" ht="73.5" hidden="1" customHeight="1">
      <c r="A88" s="81"/>
      <c r="B88" s="86" t="s">
        <v>57</v>
      </c>
      <c r="C88" s="79">
        <v>992</v>
      </c>
      <c r="D88" s="80" t="s">
        <v>7</v>
      </c>
      <c r="E88" s="80" t="s">
        <v>8</v>
      </c>
      <c r="F88" s="80" t="s">
        <v>156</v>
      </c>
      <c r="G88" s="80"/>
      <c r="H88" s="107">
        <f>H89</f>
        <v>87810.18</v>
      </c>
      <c r="I88" s="140"/>
      <c r="J88" s="140">
        <f t="shared" si="5"/>
        <v>87810.18</v>
      </c>
      <c r="K88" s="140">
        <f t="shared" si="6"/>
        <v>0</v>
      </c>
    </row>
    <row r="89" spans="1:11" s="61" customFormat="1" ht="74.25" customHeight="1">
      <c r="A89" s="81"/>
      <c r="B89" s="86" t="s">
        <v>57</v>
      </c>
      <c r="C89" s="79">
        <v>992</v>
      </c>
      <c r="D89" s="80" t="s">
        <v>7</v>
      </c>
      <c r="E89" s="80" t="s">
        <v>8</v>
      </c>
      <c r="F89" s="80" t="s">
        <v>317</v>
      </c>
      <c r="G89" s="80"/>
      <c r="H89" s="107">
        <f>H90+H91</f>
        <v>87810.18</v>
      </c>
      <c r="I89" s="140">
        <f>I90+I91</f>
        <v>87810.18</v>
      </c>
      <c r="J89" s="140">
        <f t="shared" si="5"/>
        <v>0</v>
      </c>
      <c r="K89" s="140">
        <f t="shared" si="6"/>
        <v>100</v>
      </c>
    </row>
    <row r="90" spans="1:11" s="61" customFormat="1" ht="149.25" customHeight="1">
      <c r="A90" s="81"/>
      <c r="B90" s="86" t="s">
        <v>127</v>
      </c>
      <c r="C90" s="79">
        <v>992</v>
      </c>
      <c r="D90" s="80" t="s">
        <v>7</v>
      </c>
      <c r="E90" s="80" t="s">
        <v>8</v>
      </c>
      <c r="F90" s="80" t="s">
        <v>317</v>
      </c>
      <c r="G90" s="80" t="s">
        <v>128</v>
      </c>
      <c r="H90" s="107">
        <v>77810.179999999993</v>
      </c>
      <c r="I90" s="140">
        <v>77810.179999999993</v>
      </c>
      <c r="J90" s="140">
        <f t="shared" si="5"/>
        <v>0</v>
      </c>
      <c r="K90" s="140">
        <f t="shared" si="6"/>
        <v>100</v>
      </c>
    </row>
    <row r="91" spans="1:11" s="61" customFormat="1" ht="51.75" customHeight="1">
      <c r="A91" s="81"/>
      <c r="B91" s="86" t="s">
        <v>130</v>
      </c>
      <c r="C91" s="79">
        <v>992</v>
      </c>
      <c r="D91" s="80" t="s">
        <v>7</v>
      </c>
      <c r="E91" s="80" t="s">
        <v>8</v>
      </c>
      <c r="F91" s="80" t="s">
        <v>317</v>
      </c>
      <c r="G91" s="80" t="s">
        <v>131</v>
      </c>
      <c r="H91" s="107">
        <v>10000</v>
      </c>
      <c r="I91" s="140">
        <v>10000</v>
      </c>
      <c r="J91" s="140">
        <f t="shared" si="5"/>
        <v>0</v>
      </c>
      <c r="K91" s="140">
        <f t="shared" si="6"/>
        <v>100</v>
      </c>
    </row>
    <row r="92" spans="1:11" s="61" customFormat="1" ht="36.75" hidden="1" customHeight="1">
      <c r="A92" s="74"/>
      <c r="B92" s="121" t="s">
        <v>15</v>
      </c>
      <c r="C92" s="84">
        <v>992</v>
      </c>
      <c r="D92" s="75" t="s">
        <v>8</v>
      </c>
      <c r="E92" s="75" t="s">
        <v>23</v>
      </c>
      <c r="F92" s="75"/>
      <c r="G92" s="75"/>
      <c r="H92" s="85">
        <f>H93+H108+H117</f>
        <v>0</v>
      </c>
      <c r="I92" s="139">
        <f>I93+I108+I117</f>
        <v>0</v>
      </c>
      <c r="J92" s="139">
        <f t="shared" si="5"/>
        <v>0</v>
      </c>
      <c r="K92" s="139" t="e">
        <f t="shared" si="6"/>
        <v>#DIV/0!</v>
      </c>
    </row>
    <row r="93" spans="1:11" s="61" customFormat="1" ht="74.25" hidden="1" customHeight="1">
      <c r="A93" s="78"/>
      <c r="B93" s="86" t="s">
        <v>157</v>
      </c>
      <c r="C93" s="79">
        <v>992</v>
      </c>
      <c r="D93" s="80" t="s">
        <v>8</v>
      </c>
      <c r="E93" s="80" t="s">
        <v>5</v>
      </c>
      <c r="F93" s="80"/>
      <c r="G93" s="80"/>
      <c r="H93" s="107">
        <f>H94</f>
        <v>0</v>
      </c>
      <c r="I93" s="140">
        <f>I94</f>
        <v>0</v>
      </c>
      <c r="J93" s="140">
        <f t="shared" si="5"/>
        <v>0</v>
      </c>
      <c r="K93" s="140" t="e">
        <f t="shared" si="6"/>
        <v>#DIV/0!</v>
      </c>
    </row>
    <row r="94" spans="1:11" s="61" customFormat="1" ht="54" hidden="1">
      <c r="A94" s="78"/>
      <c r="B94" s="86" t="s">
        <v>244</v>
      </c>
      <c r="C94" s="79">
        <v>992</v>
      </c>
      <c r="D94" s="80" t="s">
        <v>8</v>
      </c>
      <c r="E94" s="80" t="s">
        <v>5</v>
      </c>
      <c r="F94" s="80" t="s">
        <v>125</v>
      </c>
      <c r="G94" s="80"/>
      <c r="H94" s="107">
        <f>H95</f>
        <v>0</v>
      </c>
      <c r="I94" s="140">
        <f>I95</f>
        <v>0</v>
      </c>
      <c r="J94" s="140">
        <f t="shared" si="5"/>
        <v>0</v>
      </c>
      <c r="K94" s="140" t="e">
        <f t="shared" si="6"/>
        <v>#DIV/0!</v>
      </c>
    </row>
    <row r="95" spans="1:11" s="61" customFormat="1" ht="39" hidden="1" customHeight="1">
      <c r="A95" s="81"/>
      <c r="B95" s="86" t="s">
        <v>158</v>
      </c>
      <c r="C95" s="79">
        <v>992</v>
      </c>
      <c r="D95" s="80" t="s">
        <v>8</v>
      </c>
      <c r="E95" s="80" t="s">
        <v>5</v>
      </c>
      <c r="F95" s="80" t="s">
        <v>309</v>
      </c>
      <c r="G95" s="80"/>
      <c r="H95" s="107">
        <f>H102</f>
        <v>0</v>
      </c>
      <c r="I95" s="140">
        <f>I102</f>
        <v>0</v>
      </c>
      <c r="J95" s="140">
        <f t="shared" si="5"/>
        <v>0</v>
      </c>
      <c r="K95" s="140" t="e">
        <f t="shared" si="6"/>
        <v>#DIV/0!</v>
      </c>
    </row>
    <row r="96" spans="1:11" s="61" customFormat="1" ht="92.25" hidden="1" customHeight="1">
      <c r="A96" s="81"/>
      <c r="B96" s="86" t="s">
        <v>316</v>
      </c>
      <c r="C96" s="79">
        <v>992</v>
      </c>
      <c r="D96" s="80" t="s">
        <v>8</v>
      </c>
      <c r="E96" s="80" t="s">
        <v>5</v>
      </c>
      <c r="F96" s="80" t="s">
        <v>315</v>
      </c>
      <c r="G96" s="80"/>
      <c r="H96" s="107">
        <f>H99</f>
        <v>0</v>
      </c>
      <c r="I96" s="140"/>
      <c r="J96" s="140">
        <f t="shared" si="5"/>
        <v>0</v>
      </c>
      <c r="K96" s="140" t="e">
        <f t="shared" si="6"/>
        <v>#DIV/0!</v>
      </c>
    </row>
    <row r="97" spans="1:11" s="61" customFormat="1" ht="56.25" hidden="1" customHeight="1">
      <c r="A97" s="81"/>
      <c r="B97" s="86" t="s">
        <v>152</v>
      </c>
      <c r="C97" s="79">
        <v>992</v>
      </c>
      <c r="D97" s="80" t="s">
        <v>8</v>
      </c>
      <c r="E97" s="80" t="s">
        <v>5</v>
      </c>
      <c r="F97" s="80" t="s">
        <v>59</v>
      </c>
      <c r="G97" s="82"/>
      <c r="H97" s="107"/>
      <c r="I97" s="140"/>
      <c r="J97" s="140">
        <f t="shared" si="5"/>
        <v>0</v>
      </c>
      <c r="K97" s="140" t="e">
        <f t="shared" si="6"/>
        <v>#DIV/0!</v>
      </c>
    </row>
    <row r="98" spans="1:11" s="61" customFormat="1" ht="18" hidden="1">
      <c r="A98" s="81"/>
      <c r="B98" s="86" t="s">
        <v>152</v>
      </c>
      <c r="C98" s="79">
        <v>992</v>
      </c>
      <c r="D98" s="80" t="s">
        <v>8</v>
      </c>
      <c r="E98" s="80" t="s">
        <v>5</v>
      </c>
      <c r="F98" s="80" t="s">
        <v>59</v>
      </c>
      <c r="G98" s="80" t="s">
        <v>153</v>
      </c>
      <c r="H98" s="107"/>
      <c r="I98" s="140"/>
      <c r="J98" s="140">
        <f t="shared" si="5"/>
        <v>0</v>
      </c>
      <c r="K98" s="140" t="e">
        <f t="shared" si="6"/>
        <v>#DIV/0!</v>
      </c>
    </row>
    <row r="99" spans="1:11" s="61" customFormat="1" ht="54" hidden="1">
      <c r="A99" s="81"/>
      <c r="B99" s="86" t="s">
        <v>130</v>
      </c>
      <c r="C99" s="79">
        <v>992</v>
      </c>
      <c r="D99" s="80" t="s">
        <v>8</v>
      </c>
      <c r="E99" s="80" t="s">
        <v>5</v>
      </c>
      <c r="F99" s="80" t="s">
        <v>315</v>
      </c>
      <c r="G99" s="80" t="s">
        <v>131</v>
      </c>
      <c r="H99" s="107">
        <f>30000+10000-40000</f>
        <v>0</v>
      </c>
      <c r="I99" s="140"/>
      <c r="J99" s="140">
        <f t="shared" si="5"/>
        <v>0</v>
      </c>
      <c r="K99" s="140" t="e">
        <f t="shared" si="6"/>
        <v>#DIV/0!</v>
      </c>
    </row>
    <row r="100" spans="1:11" s="61" customFormat="1" ht="75.75" hidden="1" customHeight="1">
      <c r="A100" s="81"/>
      <c r="B100" s="86" t="s">
        <v>314</v>
      </c>
      <c r="C100" s="79">
        <v>992</v>
      </c>
      <c r="D100" s="80" t="s">
        <v>8</v>
      </c>
      <c r="E100" s="80" t="s">
        <v>5</v>
      </c>
      <c r="F100" s="80" t="s">
        <v>313</v>
      </c>
      <c r="G100" s="80"/>
      <c r="H100" s="107">
        <f>H101</f>
        <v>0</v>
      </c>
      <c r="I100" s="140"/>
      <c r="J100" s="140">
        <f t="shared" si="5"/>
        <v>0</v>
      </c>
      <c r="K100" s="140" t="e">
        <f t="shared" si="6"/>
        <v>#DIV/0!</v>
      </c>
    </row>
    <row r="101" spans="1:11" s="61" customFormat="1" ht="54" hidden="1">
      <c r="A101" s="81"/>
      <c r="B101" s="86" t="s">
        <v>130</v>
      </c>
      <c r="C101" s="79">
        <v>992</v>
      </c>
      <c r="D101" s="80" t="s">
        <v>8</v>
      </c>
      <c r="E101" s="80" t="s">
        <v>5</v>
      </c>
      <c r="F101" s="80" t="s">
        <v>313</v>
      </c>
      <c r="G101" s="80" t="s">
        <v>131</v>
      </c>
      <c r="H101" s="107">
        <f>30000-30000</f>
        <v>0</v>
      </c>
      <c r="I101" s="140"/>
      <c r="J101" s="140">
        <f t="shared" si="5"/>
        <v>0</v>
      </c>
      <c r="K101" s="140" t="e">
        <f t="shared" si="6"/>
        <v>#DIV/0!</v>
      </c>
    </row>
    <row r="102" spans="1:11" s="97" customFormat="1" ht="90" hidden="1">
      <c r="A102" s="74"/>
      <c r="B102" s="86" t="s">
        <v>312</v>
      </c>
      <c r="C102" s="79">
        <v>992</v>
      </c>
      <c r="D102" s="80" t="s">
        <v>8</v>
      </c>
      <c r="E102" s="80" t="s">
        <v>5</v>
      </c>
      <c r="F102" s="80" t="s">
        <v>311</v>
      </c>
      <c r="G102" s="80"/>
      <c r="H102" s="107">
        <f>H103</f>
        <v>0</v>
      </c>
      <c r="I102" s="140">
        <f>I103</f>
        <v>0</v>
      </c>
      <c r="J102" s="140">
        <f t="shared" si="5"/>
        <v>0</v>
      </c>
      <c r="K102" s="140" t="e">
        <f t="shared" si="6"/>
        <v>#DIV/0!</v>
      </c>
    </row>
    <row r="103" spans="1:11" s="61" customFormat="1" ht="53.25" hidden="1" customHeight="1">
      <c r="A103" s="81"/>
      <c r="B103" s="86" t="s">
        <v>130</v>
      </c>
      <c r="C103" s="79">
        <v>992</v>
      </c>
      <c r="D103" s="80" t="s">
        <v>8</v>
      </c>
      <c r="E103" s="80" t="s">
        <v>5</v>
      </c>
      <c r="F103" s="80" t="s">
        <v>311</v>
      </c>
      <c r="G103" s="80" t="s">
        <v>131</v>
      </c>
      <c r="H103" s="114"/>
      <c r="I103" s="140"/>
      <c r="J103" s="140">
        <f t="shared" ref="J103:J170" si="9">H103-I103</f>
        <v>0</v>
      </c>
      <c r="K103" s="140" t="e">
        <f t="shared" ref="K103:K170" si="10">I103/H103*100</f>
        <v>#DIV/0!</v>
      </c>
    </row>
    <row r="104" spans="1:11" s="61" customFormat="1" ht="18" hidden="1" customHeight="1">
      <c r="A104" s="81"/>
      <c r="B104" s="115" t="s">
        <v>71</v>
      </c>
      <c r="C104" s="73">
        <v>992</v>
      </c>
      <c r="D104" s="82" t="s">
        <v>8</v>
      </c>
      <c r="E104" s="82" t="s">
        <v>19</v>
      </c>
      <c r="F104" s="82"/>
      <c r="G104" s="82"/>
      <c r="H104" s="70">
        <f>H105</f>
        <v>0</v>
      </c>
      <c r="I104" s="140"/>
      <c r="J104" s="140">
        <f t="shared" si="9"/>
        <v>0</v>
      </c>
      <c r="K104" s="140" t="e">
        <f t="shared" si="10"/>
        <v>#DIV/0!</v>
      </c>
    </row>
    <row r="105" spans="1:11" s="61" customFormat="1" ht="35.25" hidden="1" customHeight="1">
      <c r="A105" s="81"/>
      <c r="B105" s="86" t="s">
        <v>28</v>
      </c>
      <c r="C105" s="79">
        <v>992</v>
      </c>
      <c r="D105" s="80" t="s">
        <v>8</v>
      </c>
      <c r="E105" s="80" t="s">
        <v>19</v>
      </c>
      <c r="F105" s="80" t="s">
        <v>51</v>
      </c>
      <c r="G105" s="80"/>
      <c r="H105" s="107">
        <f>H107</f>
        <v>0</v>
      </c>
      <c r="I105" s="140"/>
      <c r="J105" s="140">
        <f t="shared" si="9"/>
        <v>0</v>
      </c>
      <c r="K105" s="140" t="e">
        <f t="shared" si="10"/>
        <v>#DIV/0!</v>
      </c>
    </row>
    <row r="106" spans="1:11" s="61" customFormat="1" ht="59.25" hidden="1" customHeight="1">
      <c r="A106" s="81"/>
      <c r="B106" s="86" t="s">
        <v>159</v>
      </c>
      <c r="C106" s="79">
        <v>992</v>
      </c>
      <c r="D106" s="80" t="s">
        <v>8</v>
      </c>
      <c r="E106" s="80" t="s">
        <v>19</v>
      </c>
      <c r="F106" s="80" t="s">
        <v>60</v>
      </c>
      <c r="G106" s="80"/>
      <c r="H106" s="107">
        <f>H107</f>
        <v>0</v>
      </c>
      <c r="I106" s="140"/>
      <c r="J106" s="140">
        <f t="shared" si="9"/>
        <v>0</v>
      </c>
      <c r="K106" s="140" t="e">
        <f t="shared" si="10"/>
        <v>#DIV/0!</v>
      </c>
    </row>
    <row r="107" spans="1:11" s="61" customFormat="1" ht="18" hidden="1">
      <c r="A107" s="81"/>
      <c r="B107" s="86" t="s">
        <v>152</v>
      </c>
      <c r="C107" s="79">
        <v>992</v>
      </c>
      <c r="D107" s="80" t="s">
        <v>8</v>
      </c>
      <c r="E107" s="80" t="s">
        <v>19</v>
      </c>
      <c r="F107" s="80" t="s">
        <v>60</v>
      </c>
      <c r="G107" s="80" t="s">
        <v>153</v>
      </c>
      <c r="H107" s="107">
        <v>0</v>
      </c>
      <c r="I107" s="140"/>
      <c r="J107" s="140">
        <f t="shared" si="9"/>
        <v>0</v>
      </c>
      <c r="K107" s="140" t="e">
        <f t="shared" si="10"/>
        <v>#DIV/0!</v>
      </c>
    </row>
    <row r="108" spans="1:11" s="61" customFormat="1" ht="36" hidden="1">
      <c r="A108" s="78"/>
      <c r="B108" s="86" t="s">
        <v>71</v>
      </c>
      <c r="C108" s="79">
        <v>992</v>
      </c>
      <c r="D108" s="80" t="s">
        <v>8</v>
      </c>
      <c r="E108" s="80" t="s">
        <v>19</v>
      </c>
      <c r="F108" s="80"/>
      <c r="G108" s="80"/>
      <c r="H108" s="107">
        <f>SUM(H109)</f>
        <v>0</v>
      </c>
      <c r="I108" s="140">
        <f>I109</f>
        <v>0</v>
      </c>
      <c r="J108" s="140">
        <f t="shared" si="9"/>
        <v>0</v>
      </c>
      <c r="K108" s="140" t="e">
        <f t="shared" si="10"/>
        <v>#DIV/0!</v>
      </c>
    </row>
    <row r="109" spans="1:11" s="61" customFormat="1" ht="33.75" hidden="1" customHeight="1">
      <c r="A109" s="81"/>
      <c r="B109" s="86" t="str">
        <f>B94</f>
        <v>Мероприятия и ведомственные целевые программы администрации</v>
      </c>
      <c r="C109" s="79">
        <v>992</v>
      </c>
      <c r="D109" s="80" t="s">
        <v>8</v>
      </c>
      <c r="E109" s="80" t="s">
        <v>19</v>
      </c>
      <c r="F109" s="80" t="s">
        <v>125</v>
      </c>
      <c r="G109" s="80"/>
      <c r="H109" s="107">
        <f>H115</f>
        <v>0</v>
      </c>
      <c r="I109" s="140">
        <f>I114</f>
        <v>0</v>
      </c>
      <c r="J109" s="140">
        <f t="shared" si="9"/>
        <v>0</v>
      </c>
      <c r="K109" s="140" t="e">
        <f t="shared" si="10"/>
        <v>#DIV/0!</v>
      </c>
    </row>
    <row r="110" spans="1:11" s="61" customFormat="1" ht="90" hidden="1">
      <c r="A110" s="81"/>
      <c r="B110" s="86" t="s">
        <v>160</v>
      </c>
      <c r="C110" s="79">
        <v>992</v>
      </c>
      <c r="D110" s="80" t="s">
        <v>8</v>
      </c>
      <c r="E110" s="80" t="s">
        <v>56</v>
      </c>
      <c r="F110" s="80" t="s">
        <v>161</v>
      </c>
      <c r="G110" s="80"/>
      <c r="H110" s="107">
        <f>H111</f>
        <v>0</v>
      </c>
      <c r="I110" s="140"/>
      <c r="J110" s="140">
        <f t="shared" si="9"/>
        <v>0</v>
      </c>
      <c r="K110" s="140" t="e">
        <f t="shared" si="10"/>
        <v>#DIV/0!</v>
      </c>
    </row>
    <row r="111" spans="1:11" s="61" customFormat="1" ht="18" hidden="1">
      <c r="A111" s="81"/>
      <c r="B111" s="86" t="s">
        <v>152</v>
      </c>
      <c r="C111" s="79">
        <v>992</v>
      </c>
      <c r="D111" s="80" t="s">
        <v>8</v>
      </c>
      <c r="E111" s="80" t="s">
        <v>56</v>
      </c>
      <c r="F111" s="80" t="s">
        <v>161</v>
      </c>
      <c r="G111" s="80" t="s">
        <v>153</v>
      </c>
      <c r="H111" s="107">
        <v>0</v>
      </c>
      <c r="I111" s="140"/>
      <c r="J111" s="140">
        <f t="shared" si="9"/>
        <v>0</v>
      </c>
      <c r="K111" s="140" t="e">
        <f t="shared" si="10"/>
        <v>#DIV/0!</v>
      </c>
    </row>
    <row r="112" spans="1:11" s="61" customFormat="1" ht="93.75" hidden="1" customHeight="1">
      <c r="A112" s="81"/>
      <c r="B112" s="86" t="s">
        <v>162</v>
      </c>
      <c r="C112" s="79">
        <v>992</v>
      </c>
      <c r="D112" s="80" t="s">
        <v>8</v>
      </c>
      <c r="E112" s="80" t="s">
        <v>56</v>
      </c>
      <c r="F112" s="80" t="s">
        <v>61</v>
      </c>
      <c r="G112" s="80"/>
      <c r="H112" s="107">
        <f>H113</f>
        <v>0</v>
      </c>
      <c r="I112" s="140"/>
      <c r="J112" s="140">
        <f t="shared" si="9"/>
        <v>0</v>
      </c>
      <c r="K112" s="140" t="e">
        <f t="shared" si="10"/>
        <v>#DIV/0!</v>
      </c>
    </row>
    <row r="113" spans="1:11" s="61" customFormat="1" ht="18" hidden="1">
      <c r="A113" s="81"/>
      <c r="B113" s="86" t="s">
        <v>152</v>
      </c>
      <c r="C113" s="79">
        <v>992</v>
      </c>
      <c r="D113" s="80" t="s">
        <v>8</v>
      </c>
      <c r="E113" s="80" t="s">
        <v>56</v>
      </c>
      <c r="F113" s="80" t="s">
        <v>61</v>
      </c>
      <c r="G113" s="80" t="s">
        <v>153</v>
      </c>
      <c r="H113" s="107">
        <v>0</v>
      </c>
      <c r="I113" s="140"/>
      <c r="J113" s="140">
        <f t="shared" si="9"/>
        <v>0</v>
      </c>
      <c r="K113" s="140" t="e">
        <f t="shared" si="10"/>
        <v>#DIV/0!</v>
      </c>
    </row>
    <row r="114" spans="1:11" s="61" customFormat="1" ht="36" hidden="1">
      <c r="A114" s="81"/>
      <c r="B114" s="86" t="str">
        <f>B95</f>
        <v>Обеспечение безопасности населения</v>
      </c>
      <c r="C114" s="79">
        <v>992</v>
      </c>
      <c r="D114" s="80" t="s">
        <v>8</v>
      </c>
      <c r="E114" s="80" t="s">
        <v>19</v>
      </c>
      <c r="F114" s="80" t="s">
        <v>309</v>
      </c>
      <c r="G114" s="80"/>
      <c r="H114" s="107">
        <f>H115</f>
        <v>0</v>
      </c>
      <c r="I114" s="140">
        <f>I115</f>
        <v>0</v>
      </c>
      <c r="J114" s="140">
        <f t="shared" si="9"/>
        <v>0</v>
      </c>
      <c r="K114" s="140" t="e">
        <f t="shared" si="10"/>
        <v>#DIV/0!</v>
      </c>
    </row>
    <row r="115" spans="1:11" s="61" customFormat="1" ht="36" hidden="1">
      <c r="A115" s="81"/>
      <c r="B115" s="86" t="s">
        <v>163</v>
      </c>
      <c r="C115" s="79">
        <v>992</v>
      </c>
      <c r="D115" s="80" t="s">
        <v>8</v>
      </c>
      <c r="E115" s="80" t="s">
        <v>19</v>
      </c>
      <c r="F115" s="80" t="s">
        <v>310</v>
      </c>
      <c r="G115" s="80"/>
      <c r="H115" s="107">
        <f>H116</f>
        <v>0</v>
      </c>
      <c r="I115" s="140">
        <f>I116</f>
        <v>0</v>
      </c>
      <c r="J115" s="140">
        <f t="shared" si="9"/>
        <v>0</v>
      </c>
      <c r="K115" s="140" t="e">
        <f t="shared" si="10"/>
        <v>#DIV/0!</v>
      </c>
    </row>
    <row r="116" spans="1:11" s="61" customFormat="1" ht="54" hidden="1">
      <c r="A116" s="81"/>
      <c r="B116" s="86" t="s">
        <v>130</v>
      </c>
      <c r="C116" s="79">
        <v>992</v>
      </c>
      <c r="D116" s="80" t="s">
        <v>8</v>
      </c>
      <c r="E116" s="80" t="s">
        <v>19</v>
      </c>
      <c r="F116" s="80" t="s">
        <v>310</v>
      </c>
      <c r="G116" s="80" t="s">
        <v>131</v>
      </c>
      <c r="H116" s="114"/>
      <c r="I116" s="140">
        <v>0</v>
      </c>
      <c r="J116" s="140">
        <f t="shared" si="9"/>
        <v>0</v>
      </c>
      <c r="K116" s="140" t="e">
        <f t="shared" si="10"/>
        <v>#DIV/0!</v>
      </c>
    </row>
    <row r="117" spans="1:11" s="97" customFormat="1" ht="53.25" hidden="1" customHeight="1">
      <c r="A117" s="74"/>
      <c r="B117" s="86" t="s">
        <v>27</v>
      </c>
      <c r="C117" s="79">
        <v>992</v>
      </c>
      <c r="D117" s="80" t="s">
        <v>8</v>
      </c>
      <c r="E117" s="80" t="s">
        <v>56</v>
      </c>
      <c r="F117" s="80"/>
      <c r="G117" s="80"/>
      <c r="H117" s="107">
        <f>H118+H125</f>
        <v>0</v>
      </c>
      <c r="I117" s="140">
        <f>I118</f>
        <v>0</v>
      </c>
      <c r="J117" s="140">
        <f t="shared" si="9"/>
        <v>0</v>
      </c>
      <c r="K117" s="140" t="e">
        <f t="shared" si="10"/>
        <v>#DIV/0!</v>
      </c>
    </row>
    <row r="118" spans="1:11" s="61" customFormat="1" ht="36.9" hidden="1" customHeight="1">
      <c r="A118" s="81"/>
      <c r="B118" s="86" t="str">
        <f>B109</f>
        <v>Мероприятия и ведомственные целевые программы администрации</v>
      </c>
      <c r="C118" s="79">
        <v>992</v>
      </c>
      <c r="D118" s="80" t="s">
        <v>8</v>
      </c>
      <c r="E118" s="80" t="s">
        <v>56</v>
      </c>
      <c r="F118" s="80" t="s">
        <v>125</v>
      </c>
      <c r="G118" s="80"/>
      <c r="H118" s="107">
        <f>H119</f>
        <v>0</v>
      </c>
      <c r="I118" s="140">
        <f>I119</f>
        <v>0</v>
      </c>
      <c r="J118" s="140">
        <f t="shared" si="9"/>
        <v>0</v>
      </c>
      <c r="K118" s="140" t="e">
        <f t="shared" si="10"/>
        <v>#DIV/0!</v>
      </c>
    </row>
    <row r="119" spans="1:11" s="61" customFormat="1" ht="36" hidden="1">
      <c r="A119" s="81"/>
      <c r="B119" s="86" t="str">
        <f>B114</f>
        <v>Обеспечение безопасности населения</v>
      </c>
      <c r="C119" s="79">
        <v>992</v>
      </c>
      <c r="D119" s="80" t="s">
        <v>8</v>
      </c>
      <c r="E119" s="80" t="s">
        <v>56</v>
      </c>
      <c r="F119" s="80" t="s">
        <v>309</v>
      </c>
      <c r="G119" s="80"/>
      <c r="H119" s="107">
        <f>H120+H123</f>
        <v>0</v>
      </c>
      <c r="I119" s="140">
        <f>I123</f>
        <v>0</v>
      </c>
      <c r="J119" s="140">
        <f t="shared" si="9"/>
        <v>0</v>
      </c>
      <c r="K119" s="140" t="e">
        <f t="shared" si="10"/>
        <v>#DIV/0!</v>
      </c>
    </row>
    <row r="120" spans="1:11" s="61" customFormat="1" ht="72" hidden="1">
      <c r="A120" s="81"/>
      <c r="B120" s="86" t="s">
        <v>164</v>
      </c>
      <c r="C120" s="79">
        <v>992</v>
      </c>
      <c r="D120" s="80" t="s">
        <v>8</v>
      </c>
      <c r="E120" s="80" t="s">
        <v>56</v>
      </c>
      <c r="F120" s="80" t="s">
        <v>308</v>
      </c>
      <c r="G120" s="80"/>
      <c r="H120" s="107">
        <f>H122</f>
        <v>0</v>
      </c>
      <c r="I120" s="140"/>
      <c r="J120" s="140">
        <f t="shared" si="9"/>
        <v>0</v>
      </c>
      <c r="K120" s="140" t="e">
        <f t="shared" si="10"/>
        <v>#DIV/0!</v>
      </c>
    </row>
    <row r="121" spans="1:11" s="61" customFormat="1" ht="75.75" hidden="1" customHeight="1">
      <c r="A121" s="81"/>
      <c r="B121" s="86" t="s">
        <v>166</v>
      </c>
      <c r="C121" s="79">
        <v>992</v>
      </c>
      <c r="D121" s="80" t="s">
        <v>8</v>
      </c>
      <c r="E121" s="80" t="s">
        <v>56</v>
      </c>
      <c r="F121" s="80" t="s">
        <v>61</v>
      </c>
      <c r="G121" s="80" t="s">
        <v>167</v>
      </c>
      <c r="H121" s="107">
        <f>150000-150000</f>
        <v>0</v>
      </c>
      <c r="I121" s="140"/>
      <c r="J121" s="140">
        <f t="shared" si="9"/>
        <v>0</v>
      </c>
      <c r="K121" s="140" t="e">
        <f t="shared" si="10"/>
        <v>#DIV/0!</v>
      </c>
    </row>
    <row r="122" spans="1:11" s="61" customFormat="1" ht="54" hidden="1">
      <c r="A122" s="81"/>
      <c r="B122" s="86" t="s">
        <v>130</v>
      </c>
      <c r="C122" s="79">
        <v>992</v>
      </c>
      <c r="D122" s="80" t="s">
        <v>8</v>
      </c>
      <c r="E122" s="80" t="s">
        <v>56</v>
      </c>
      <c r="F122" s="80" t="s">
        <v>308</v>
      </c>
      <c r="G122" s="80" t="s">
        <v>131</v>
      </c>
      <c r="H122" s="114">
        <v>0</v>
      </c>
      <c r="I122" s="140"/>
      <c r="J122" s="140">
        <f t="shared" si="9"/>
        <v>0</v>
      </c>
      <c r="K122" s="140" t="e">
        <f t="shared" si="10"/>
        <v>#DIV/0!</v>
      </c>
    </row>
    <row r="123" spans="1:11" s="61" customFormat="1" ht="54" hidden="1">
      <c r="A123" s="81"/>
      <c r="B123" s="86" t="s">
        <v>165</v>
      </c>
      <c r="C123" s="79">
        <v>992</v>
      </c>
      <c r="D123" s="80" t="s">
        <v>8</v>
      </c>
      <c r="E123" s="80" t="s">
        <v>56</v>
      </c>
      <c r="F123" s="80" t="s">
        <v>307</v>
      </c>
      <c r="G123" s="80"/>
      <c r="H123" s="107">
        <f>H124</f>
        <v>0</v>
      </c>
      <c r="I123" s="140">
        <f>I124</f>
        <v>0</v>
      </c>
      <c r="J123" s="140">
        <f t="shared" si="9"/>
        <v>0</v>
      </c>
      <c r="K123" s="140" t="e">
        <f t="shared" si="10"/>
        <v>#DIV/0!</v>
      </c>
    </row>
    <row r="124" spans="1:11" s="61" customFormat="1" ht="54" hidden="1">
      <c r="A124" s="81"/>
      <c r="B124" s="86" t="str">
        <f>B122</f>
        <v>Закупка товаров, работ и услуг для государственных (муниципальных)нужд</v>
      </c>
      <c r="C124" s="79">
        <v>992</v>
      </c>
      <c r="D124" s="80" t="s">
        <v>8</v>
      </c>
      <c r="E124" s="80" t="s">
        <v>56</v>
      </c>
      <c r="F124" s="80" t="s">
        <v>307</v>
      </c>
      <c r="G124" s="80" t="s">
        <v>131</v>
      </c>
      <c r="H124" s="114"/>
      <c r="I124" s="140"/>
      <c r="J124" s="140">
        <f t="shared" si="9"/>
        <v>0</v>
      </c>
      <c r="K124" s="140" t="e">
        <f t="shared" si="10"/>
        <v>#DIV/0!</v>
      </c>
    </row>
    <row r="125" spans="1:11" s="61" customFormat="1" ht="54" hidden="1">
      <c r="A125" s="81"/>
      <c r="B125" s="86" t="s">
        <v>306</v>
      </c>
      <c r="C125" s="79">
        <v>992</v>
      </c>
      <c r="D125" s="80" t="s">
        <v>8</v>
      </c>
      <c r="E125" s="80" t="s">
        <v>56</v>
      </c>
      <c r="F125" s="80" t="s">
        <v>305</v>
      </c>
      <c r="G125" s="80"/>
      <c r="H125" s="107">
        <f>H126</f>
        <v>0</v>
      </c>
      <c r="I125" s="140"/>
      <c r="J125" s="140">
        <f t="shared" si="9"/>
        <v>0</v>
      </c>
      <c r="K125" s="140" t="e">
        <f t="shared" si="10"/>
        <v>#DIV/0!</v>
      </c>
    </row>
    <row r="126" spans="1:11" s="61" customFormat="1" ht="54" hidden="1">
      <c r="A126" s="81"/>
      <c r="B126" s="86" t="s">
        <v>130</v>
      </c>
      <c r="C126" s="79">
        <v>992</v>
      </c>
      <c r="D126" s="80" t="s">
        <v>8</v>
      </c>
      <c r="E126" s="80" t="s">
        <v>56</v>
      </c>
      <c r="F126" s="80" t="s">
        <v>305</v>
      </c>
      <c r="G126" s="80" t="s">
        <v>131</v>
      </c>
      <c r="H126" s="107">
        <v>0</v>
      </c>
      <c r="I126" s="140"/>
      <c r="J126" s="140">
        <f t="shared" si="9"/>
        <v>0</v>
      </c>
      <c r="K126" s="140" t="e">
        <f t="shared" si="10"/>
        <v>#DIV/0!</v>
      </c>
    </row>
    <row r="127" spans="1:11" s="61" customFormat="1" ht="17.399999999999999">
      <c r="A127" s="81"/>
      <c r="B127" s="115" t="s">
        <v>16</v>
      </c>
      <c r="C127" s="73">
        <v>992</v>
      </c>
      <c r="D127" s="82" t="s">
        <v>18</v>
      </c>
      <c r="E127" s="82" t="s">
        <v>23</v>
      </c>
      <c r="F127" s="82"/>
      <c r="G127" s="82"/>
      <c r="H127" s="70">
        <f>H139+H128</f>
        <v>1150459.74</v>
      </c>
      <c r="I127" s="139">
        <f>I128+I139</f>
        <v>1014614.03</v>
      </c>
      <c r="J127" s="139">
        <f t="shared" si="9"/>
        <v>135845.70999999996</v>
      </c>
      <c r="K127" s="139">
        <f t="shared" si="10"/>
        <v>88.192050075563714</v>
      </c>
    </row>
    <row r="128" spans="1:11" s="61" customFormat="1" ht="35.25" customHeight="1">
      <c r="A128" s="78"/>
      <c r="B128" s="86" t="s">
        <v>108</v>
      </c>
      <c r="C128" s="79">
        <v>992</v>
      </c>
      <c r="D128" s="80" t="s">
        <v>18</v>
      </c>
      <c r="E128" s="80" t="s">
        <v>5</v>
      </c>
      <c r="F128" s="80"/>
      <c r="G128" s="80"/>
      <c r="H128" s="87">
        <f t="shared" ref="H128:I130" si="11">H129</f>
        <v>1111579.74</v>
      </c>
      <c r="I128" s="140">
        <f t="shared" si="11"/>
        <v>975734.03</v>
      </c>
      <c r="J128" s="140">
        <f t="shared" si="9"/>
        <v>135845.70999999996</v>
      </c>
      <c r="K128" s="140">
        <f t="shared" si="10"/>
        <v>87.779040485210714</v>
      </c>
    </row>
    <row r="129" spans="1:11" s="61" customFormat="1" ht="54">
      <c r="A129" s="81"/>
      <c r="B129" s="86" t="s">
        <v>304</v>
      </c>
      <c r="C129" s="79">
        <v>992</v>
      </c>
      <c r="D129" s="80" t="s">
        <v>18</v>
      </c>
      <c r="E129" s="80" t="s">
        <v>5</v>
      </c>
      <c r="F129" s="80" t="s">
        <v>303</v>
      </c>
      <c r="G129" s="80"/>
      <c r="H129" s="87">
        <f t="shared" si="11"/>
        <v>1111579.74</v>
      </c>
      <c r="I129" s="140">
        <f t="shared" si="11"/>
        <v>975734.03</v>
      </c>
      <c r="J129" s="140">
        <f t="shared" si="9"/>
        <v>135845.70999999996</v>
      </c>
      <c r="K129" s="140">
        <f t="shared" si="10"/>
        <v>87.779040485210714</v>
      </c>
    </row>
    <row r="130" spans="1:11" s="61" customFormat="1" ht="124.5" customHeight="1">
      <c r="A130" s="81"/>
      <c r="B130" s="86" t="s">
        <v>106</v>
      </c>
      <c r="C130" s="79">
        <v>992</v>
      </c>
      <c r="D130" s="80" t="s">
        <v>18</v>
      </c>
      <c r="E130" s="80" t="s">
        <v>5</v>
      </c>
      <c r="F130" s="80" t="s">
        <v>302</v>
      </c>
      <c r="G130" s="80"/>
      <c r="H130" s="87">
        <f t="shared" si="11"/>
        <v>1111579.74</v>
      </c>
      <c r="I130" s="140">
        <f t="shared" si="11"/>
        <v>975734.03</v>
      </c>
      <c r="J130" s="140">
        <f t="shared" si="9"/>
        <v>135845.70999999996</v>
      </c>
      <c r="K130" s="140">
        <f t="shared" si="10"/>
        <v>87.779040485210714</v>
      </c>
    </row>
    <row r="131" spans="1:11" s="61" customFormat="1" ht="54">
      <c r="A131" s="81"/>
      <c r="B131" s="86" t="str">
        <f>B132</f>
        <v>Закупка товаров, работ и услуг для государственных (муниципальных)нужд</v>
      </c>
      <c r="C131" s="79">
        <v>992</v>
      </c>
      <c r="D131" s="80" t="s">
        <v>18</v>
      </c>
      <c r="E131" s="80" t="s">
        <v>5</v>
      </c>
      <c r="F131" s="80" t="s">
        <v>302</v>
      </c>
      <c r="G131" s="80" t="s">
        <v>131</v>
      </c>
      <c r="H131" s="120">
        <v>1111579.74</v>
      </c>
      <c r="I131" s="140">
        <v>975734.03</v>
      </c>
      <c r="J131" s="140">
        <f t="shared" si="9"/>
        <v>135845.70999999996</v>
      </c>
      <c r="K131" s="140">
        <f t="shared" si="10"/>
        <v>87.779040485210714</v>
      </c>
    </row>
    <row r="132" spans="1:11" s="61" customFormat="1" ht="54" hidden="1">
      <c r="A132" s="81"/>
      <c r="B132" s="86" t="s">
        <v>130</v>
      </c>
      <c r="C132" s="79">
        <v>992</v>
      </c>
      <c r="D132" s="80" t="s">
        <v>18</v>
      </c>
      <c r="E132" s="80" t="s">
        <v>5</v>
      </c>
      <c r="F132" s="80" t="s">
        <v>168</v>
      </c>
      <c r="G132" s="80" t="s">
        <v>131</v>
      </c>
      <c r="H132" s="87">
        <v>0</v>
      </c>
      <c r="I132" s="140"/>
      <c r="J132" s="140">
        <f t="shared" si="9"/>
        <v>0</v>
      </c>
      <c r="K132" s="140" t="e">
        <f t="shared" si="10"/>
        <v>#DIV/0!</v>
      </c>
    </row>
    <row r="133" spans="1:11" s="61" customFormat="1" ht="63.75" hidden="1" customHeight="1">
      <c r="A133" s="81"/>
      <c r="B133" s="86" t="s">
        <v>172</v>
      </c>
      <c r="C133" s="79">
        <v>992</v>
      </c>
      <c r="D133" s="80" t="s">
        <v>18</v>
      </c>
      <c r="E133" s="80" t="s">
        <v>5</v>
      </c>
      <c r="F133" s="80" t="s">
        <v>301</v>
      </c>
      <c r="G133" s="80"/>
      <c r="H133" s="87">
        <f>H134</f>
        <v>0</v>
      </c>
      <c r="I133" s="140"/>
      <c r="J133" s="140">
        <f t="shared" si="9"/>
        <v>0</v>
      </c>
      <c r="K133" s="140" t="e">
        <f t="shared" si="10"/>
        <v>#DIV/0!</v>
      </c>
    </row>
    <row r="134" spans="1:11" s="61" customFormat="1" ht="55.5" hidden="1" customHeight="1">
      <c r="A134" s="81"/>
      <c r="B134" s="119" t="str">
        <f>B138</f>
        <v>Закупка товаров, работ и услуг для государственных (муниципальных)нужд</v>
      </c>
      <c r="C134" s="79">
        <v>992</v>
      </c>
      <c r="D134" s="80" t="s">
        <v>18</v>
      </c>
      <c r="E134" s="80" t="s">
        <v>5</v>
      </c>
      <c r="F134" s="80" t="s">
        <v>301</v>
      </c>
      <c r="G134" s="80" t="s">
        <v>131</v>
      </c>
      <c r="H134" s="87">
        <v>0</v>
      </c>
      <c r="I134" s="140"/>
      <c r="J134" s="140">
        <f t="shared" si="9"/>
        <v>0</v>
      </c>
      <c r="K134" s="140" t="e">
        <f t="shared" si="10"/>
        <v>#DIV/0!</v>
      </c>
    </row>
    <row r="135" spans="1:11" s="61" customFormat="1" ht="18" hidden="1" customHeight="1">
      <c r="A135" s="81"/>
      <c r="B135" s="86" t="s">
        <v>152</v>
      </c>
      <c r="C135" s="79">
        <v>992</v>
      </c>
      <c r="D135" s="80" t="s">
        <v>18</v>
      </c>
      <c r="E135" s="80" t="s">
        <v>5</v>
      </c>
      <c r="F135" s="80" t="s">
        <v>169</v>
      </c>
      <c r="G135" s="80" t="s">
        <v>153</v>
      </c>
      <c r="H135" s="87">
        <v>0</v>
      </c>
      <c r="I135" s="140"/>
      <c r="J135" s="140">
        <f t="shared" si="9"/>
        <v>0</v>
      </c>
      <c r="K135" s="140" t="e">
        <f t="shared" si="10"/>
        <v>#DIV/0!</v>
      </c>
    </row>
    <row r="136" spans="1:11" s="61" customFormat="1" ht="21" hidden="1" customHeight="1">
      <c r="A136" s="81"/>
      <c r="B136" s="86" t="s">
        <v>170</v>
      </c>
      <c r="C136" s="79">
        <v>992</v>
      </c>
      <c r="D136" s="80" t="s">
        <v>18</v>
      </c>
      <c r="E136" s="80" t="s">
        <v>5</v>
      </c>
      <c r="F136" s="80" t="s">
        <v>168</v>
      </c>
      <c r="G136" s="80" t="s">
        <v>171</v>
      </c>
      <c r="H136" s="87">
        <v>0</v>
      </c>
      <c r="I136" s="140"/>
      <c r="J136" s="140">
        <f t="shared" si="9"/>
        <v>0</v>
      </c>
      <c r="K136" s="140" t="e">
        <f t="shared" si="10"/>
        <v>#DIV/0!</v>
      </c>
    </row>
    <row r="137" spans="1:11" s="61" customFormat="1" ht="59.25" hidden="1" customHeight="1">
      <c r="A137" s="81"/>
      <c r="B137" s="86" t="s">
        <v>172</v>
      </c>
      <c r="C137" s="79">
        <v>992</v>
      </c>
      <c r="D137" s="80" t="s">
        <v>18</v>
      </c>
      <c r="E137" s="80" t="s">
        <v>5</v>
      </c>
      <c r="F137" s="80" t="s">
        <v>173</v>
      </c>
      <c r="G137" s="80"/>
      <c r="H137" s="107">
        <f>H138</f>
        <v>0</v>
      </c>
      <c r="I137" s="140"/>
      <c r="J137" s="140">
        <f t="shared" si="9"/>
        <v>0</v>
      </c>
      <c r="K137" s="140" t="e">
        <f t="shared" si="10"/>
        <v>#DIV/0!</v>
      </c>
    </row>
    <row r="138" spans="1:11" s="61" customFormat="1" ht="54" hidden="1">
      <c r="A138" s="81"/>
      <c r="B138" s="86" t="s">
        <v>130</v>
      </c>
      <c r="C138" s="79">
        <v>992</v>
      </c>
      <c r="D138" s="80" t="s">
        <v>18</v>
      </c>
      <c r="E138" s="80" t="s">
        <v>5</v>
      </c>
      <c r="F138" s="80" t="s">
        <v>173</v>
      </c>
      <c r="G138" s="80" t="s">
        <v>131</v>
      </c>
      <c r="H138" s="107">
        <v>0</v>
      </c>
      <c r="I138" s="140"/>
      <c r="J138" s="140">
        <f t="shared" si="9"/>
        <v>0</v>
      </c>
      <c r="K138" s="140" t="e">
        <f t="shared" si="10"/>
        <v>#DIV/0!</v>
      </c>
    </row>
    <row r="139" spans="1:11" s="61" customFormat="1" ht="36" customHeight="1">
      <c r="A139" s="78"/>
      <c r="B139" s="86" t="s">
        <v>17</v>
      </c>
      <c r="C139" s="79">
        <v>992</v>
      </c>
      <c r="D139" s="80" t="s">
        <v>18</v>
      </c>
      <c r="E139" s="80" t="s">
        <v>62</v>
      </c>
      <c r="F139" s="80"/>
      <c r="G139" s="80"/>
      <c r="H139" s="107">
        <f>H140+H152</f>
        <v>38880</v>
      </c>
      <c r="I139" s="140">
        <f>I140+I152</f>
        <v>38880</v>
      </c>
      <c r="J139" s="140">
        <f t="shared" si="9"/>
        <v>0</v>
      </c>
      <c r="K139" s="140">
        <f t="shared" si="10"/>
        <v>100</v>
      </c>
    </row>
    <row r="140" spans="1:11" s="61" customFormat="1" ht="36" customHeight="1">
      <c r="A140" s="81"/>
      <c r="B140" s="86" t="str">
        <f>B118</f>
        <v>Мероприятия и ведомственные целевые программы администрации</v>
      </c>
      <c r="C140" s="79">
        <v>992</v>
      </c>
      <c r="D140" s="80" t="s">
        <v>18</v>
      </c>
      <c r="E140" s="80" t="s">
        <v>62</v>
      </c>
      <c r="F140" s="80" t="s">
        <v>125</v>
      </c>
      <c r="G140" s="80"/>
      <c r="H140" s="107">
        <f>H141+H146</f>
        <v>36880</v>
      </c>
      <c r="I140" s="140">
        <f>I141+I146</f>
        <v>36880</v>
      </c>
      <c r="J140" s="140">
        <f t="shared" si="9"/>
        <v>0</v>
      </c>
      <c r="K140" s="140">
        <f t="shared" si="10"/>
        <v>100</v>
      </c>
    </row>
    <row r="141" spans="1:11" s="61" customFormat="1" ht="54">
      <c r="A141" s="81"/>
      <c r="B141" s="86" t="s">
        <v>300</v>
      </c>
      <c r="C141" s="79">
        <v>992</v>
      </c>
      <c r="D141" s="80" t="s">
        <v>18</v>
      </c>
      <c r="E141" s="80" t="s">
        <v>62</v>
      </c>
      <c r="F141" s="80" t="s">
        <v>299</v>
      </c>
      <c r="G141" s="80"/>
      <c r="H141" s="114">
        <f>H144+H142</f>
        <v>36880</v>
      </c>
      <c r="I141" s="140">
        <f>I142+I144</f>
        <v>36880</v>
      </c>
      <c r="J141" s="140">
        <f t="shared" si="9"/>
        <v>0</v>
      </c>
      <c r="K141" s="140">
        <f t="shared" si="10"/>
        <v>100</v>
      </c>
    </row>
    <row r="142" spans="1:11" s="61" customFormat="1" ht="57" customHeight="1">
      <c r="A142" s="81"/>
      <c r="B142" s="86" t="s">
        <v>93</v>
      </c>
      <c r="C142" s="79">
        <v>992</v>
      </c>
      <c r="D142" s="80" t="s">
        <v>18</v>
      </c>
      <c r="E142" s="80" t="s">
        <v>62</v>
      </c>
      <c r="F142" s="80" t="s">
        <v>298</v>
      </c>
      <c r="G142" s="80"/>
      <c r="H142" s="114">
        <f>H143</f>
        <v>36880</v>
      </c>
      <c r="I142" s="140">
        <f>I143</f>
        <v>36880</v>
      </c>
      <c r="J142" s="140">
        <f t="shared" si="9"/>
        <v>0</v>
      </c>
      <c r="K142" s="140">
        <f t="shared" si="10"/>
        <v>100</v>
      </c>
    </row>
    <row r="143" spans="1:11" s="61" customFormat="1" ht="54">
      <c r="A143" s="81"/>
      <c r="B143" s="86" t="s">
        <v>130</v>
      </c>
      <c r="C143" s="79">
        <v>992</v>
      </c>
      <c r="D143" s="80" t="s">
        <v>18</v>
      </c>
      <c r="E143" s="80" t="s">
        <v>62</v>
      </c>
      <c r="F143" s="80" t="s">
        <v>298</v>
      </c>
      <c r="G143" s="80" t="s">
        <v>131</v>
      </c>
      <c r="H143" s="114">
        <v>36880</v>
      </c>
      <c r="I143" s="140">
        <v>36880</v>
      </c>
      <c r="J143" s="140">
        <f t="shared" si="9"/>
        <v>0</v>
      </c>
      <c r="K143" s="140">
        <f t="shared" si="10"/>
        <v>100</v>
      </c>
    </row>
    <row r="144" spans="1:11" s="61" customFormat="1" ht="36.75" hidden="1" customHeight="1">
      <c r="A144" s="81"/>
      <c r="B144" s="109" t="s">
        <v>97</v>
      </c>
      <c r="C144" s="79">
        <v>992</v>
      </c>
      <c r="D144" s="80" t="s">
        <v>18</v>
      </c>
      <c r="E144" s="80" t="s">
        <v>62</v>
      </c>
      <c r="F144" s="80" t="s">
        <v>297</v>
      </c>
      <c r="G144" s="80"/>
      <c r="H144" s="107">
        <f>H145</f>
        <v>0</v>
      </c>
      <c r="I144" s="140">
        <f>I145</f>
        <v>0</v>
      </c>
      <c r="J144" s="140">
        <f t="shared" si="9"/>
        <v>0</v>
      </c>
      <c r="K144" s="140" t="e">
        <f t="shared" si="10"/>
        <v>#DIV/0!</v>
      </c>
    </row>
    <row r="145" spans="1:11" s="61" customFormat="1" ht="54" hidden="1">
      <c r="A145" s="81"/>
      <c r="B145" s="86" t="s">
        <v>130</v>
      </c>
      <c r="C145" s="79">
        <v>992</v>
      </c>
      <c r="D145" s="80" t="s">
        <v>18</v>
      </c>
      <c r="E145" s="80" t="s">
        <v>62</v>
      </c>
      <c r="F145" s="80" t="s">
        <v>297</v>
      </c>
      <c r="G145" s="80" t="s">
        <v>131</v>
      </c>
      <c r="H145" s="114"/>
      <c r="I145" s="140"/>
      <c r="J145" s="140">
        <f t="shared" si="9"/>
        <v>0</v>
      </c>
      <c r="K145" s="140" t="e">
        <f t="shared" si="10"/>
        <v>#DIV/0!</v>
      </c>
    </row>
    <row r="146" spans="1:11" s="61" customFormat="1" ht="36" hidden="1">
      <c r="A146" s="81"/>
      <c r="B146" s="86" t="s">
        <v>296</v>
      </c>
      <c r="C146" s="79">
        <v>992</v>
      </c>
      <c r="D146" s="80" t="s">
        <v>18</v>
      </c>
      <c r="E146" s="80" t="s">
        <v>62</v>
      </c>
      <c r="F146" s="80" t="s">
        <v>295</v>
      </c>
      <c r="G146" s="80"/>
      <c r="H146" s="107">
        <f>H147</f>
        <v>0</v>
      </c>
      <c r="I146" s="140">
        <f>I147</f>
        <v>0</v>
      </c>
      <c r="J146" s="140">
        <f t="shared" si="9"/>
        <v>0</v>
      </c>
      <c r="K146" s="140" t="e">
        <f t="shared" si="10"/>
        <v>#DIV/0!</v>
      </c>
    </row>
    <row r="147" spans="1:11" s="61" customFormat="1" ht="54" hidden="1">
      <c r="A147" s="81"/>
      <c r="B147" s="109" t="s">
        <v>294</v>
      </c>
      <c r="C147" s="79">
        <v>992</v>
      </c>
      <c r="D147" s="80" t="s">
        <v>18</v>
      </c>
      <c r="E147" s="80" t="s">
        <v>62</v>
      </c>
      <c r="F147" s="80" t="s">
        <v>293</v>
      </c>
      <c r="G147" s="80"/>
      <c r="H147" s="107">
        <f>H148</f>
        <v>0</v>
      </c>
      <c r="I147" s="140">
        <f>I148</f>
        <v>0</v>
      </c>
      <c r="J147" s="140">
        <f t="shared" si="9"/>
        <v>0</v>
      </c>
      <c r="K147" s="140" t="e">
        <f t="shared" si="10"/>
        <v>#DIV/0!</v>
      </c>
    </row>
    <row r="148" spans="1:11" s="61" customFormat="1" ht="54" hidden="1">
      <c r="A148" s="81"/>
      <c r="B148" s="86" t="str">
        <f>B145</f>
        <v>Закупка товаров, работ и услуг для государственных (муниципальных)нужд</v>
      </c>
      <c r="C148" s="79">
        <v>992</v>
      </c>
      <c r="D148" s="80" t="s">
        <v>18</v>
      </c>
      <c r="E148" s="80" t="s">
        <v>62</v>
      </c>
      <c r="F148" s="80" t="s">
        <v>293</v>
      </c>
      <c r="G148" s="80" t="s">
        <v>131</v>
      </c>
      <c r="H148" s="114"/>
      <c r="I148" s="140"/>
      <c r="J148" s="140">
        <f t="shared" si="9"/>
        <v>0</v>
      </c>
      <c r="K148" s="140" t="e">
        <f t="shared" si="10"/>
        <v>#DIV/0!</v>
      </c>
    </row>
    <row r="149" spans="1:11" s="61" customFormat="1" ht="56.25" hidden="1" customHeight="1">
      <c r="A149" s="81"/>
      <c r="B149" s="86" t="s">
        <v>174</v>
      </c>
      <c r="C149" s="79">
        <v>992</v>
      </c>
      <c r="D149" s="80" t="s">
        <v>18</v>
      </c>
      <c r="E149" s="80" t="s">
        <v>62</v>
      </c>
      <c r="F149" s="80" t="s">
        <v>92</v>
      </c>
      <c r="G149" s="80" t="s">
        <v>175</v>
      </c>
      <c r="H149" s="107">
        <v>0</v>
      </c>
      <c r="I149" s="140"/>
      <c r="J149" s="140">
        <f t="shared" si="9"/>
        <v>0</v>
      </c>
      <c r="K149" s="140" t="e">
        <f t="shared" si="10"/>
        <v>#DIV/0!</v>
      </c>
    </row>
    <row r="150" spans="1:11" s="61" customFormat="1" ht="39" hidden="1" customHeight="1">
      <c r="A150" s="81"/>
      <c r="B150" s="86" t="s">
        <v>292</v>
      </c>
      <c r="C150" s="79">
        <v>992</v>
      </c>
      <c r="D150" s="80" t="s">
        <v>18</v>
      </c>
      <c r="E150" s="80" t="s">
        <v>62</v>
      </c>
      <c r="F150" s="80" t="s">
        <v>231</v>
      </c>
      <c r="G150" s="80"/>
      <c r="H150" s="107">
        <f>H151</f>
        <v>0</v>
      </c>
      <c r="I150" s="140"/>
      <c r="J150" s="140">
        <f t="shared" si="9"/>
        <v>0</v>
      </c>
      <c r="K150" s="140" t="e">
        <f t="shared" si="10"/>
        <v>#DIV/0!</v>
      </c>
    </row>
    <row r="151" spans="1:11" s="97" customFormat="1" ht="54" hidden="1">
      <c r="A151" s="74"/>
      <c r="B151" s="86" t="s">
        <v>130</v>
      </c>
      <c r="C151" s="79">
        <v>992</v>
      </c>
      <c r="D151" s="80" t="s">
        <v>18</v>
      </c>
      <c r="E151" s="80" t="s">
        <v>62</v>
      </c>
      <c r="F151" s="80" t="s">
        <v>231</v>
      </c>
      <c r="G151" s="80" t="s">
        <v>131</v>
      </c>
      <c r="H151" s="107">
        <v>0</v>
      </c>
      <c r="I151" s="141"/>
      <c r="J151" s="140">
        <f t="shared" si="9"/>
        <v>0</v>
      </c>
      <c r="K151" s="140" t="e">
        <f t="shared" si="10"/>
        <v>#DIV/0!</v>
      </c>
    </row>
    <row r="152" spans="1:11" s="97" customFormat="1" ht="75.75" customHeight="1">
      <c r="A152" s="74"/>
      <c r="B152" s="86" t="s">
        <v>291</v>
      </c>
      <c r="C152" s="79">
        <v>992</v>
      </c>
      <c r="D152" s="80" t="s">
        <v>290</v>
      </c>
      <c r="E152" s="80" t="s">
        <v>62</v>
      </c>
      <c r="F152" s="80" t="s">
        <v>202</v>
      </c>
      <c r="G152" s="80"/>
      <c r="H152" s="107">
        <f>H153</f>
        <v>2000</v>
      </c>
      <c r="I152" s="140">
        <f>I153</f>
        <v>2000</v>
      </c>
      <c r="J152" s="140">
        <f t="shared" si="9"/>
        <v>0</v>
      </c>
      <c r="K152" s="140">
        <f t="shared" si="10"/>
        <v>100</v>
      </c>
    </row>
    <row r="153" spans="1:11" s="97" customFormat="1" ht="37.5" customHeight="1">
      <c r="A153" s="74"/>
      <c r="B153" s="86" t="s">
        <v>230</v>
      </c>
      <c r="C153" s="79">
        <v>992</v>
      </c>
      <c r="D153" s="80" t="s">
        <v>18</v>
      </c>
      <c r="E153" s="80" t="s">
        <v>62</v>
      </c>
      <c r="F153" s="80" t="s">
        <v>289</v>
      </c>
      <c r="G153" s="80"/>
      <c r="H153" s="107">
        <f>H154</f>
        <v>2000</v>
      </c>
      <c r="I153" s="141">
        <f>I154</f>
        <v>2000</v>
      </c>
      <c r="J153" s="140">
        <f t="shared" si="9"/>
        <v>0</v>
      </c>
      <c r="K153" s="140">
        <f t="shared" si="10"/>
        <v>100</v>
      </c>
    </row>
    <row r="154" spans="1:11" s="97" customFormat="1" ht="18">
      <c r="A154" s="74"/>
      <c r="B154" s="86" t="s">
        <v>141</v>
      </c>
      <c r="C154" s="79">
        <v>992</v>
      </c>
      <c r="D154" s="80" t="s">
        <v>18</v>
      </c>
      <c r="E154" s="80" t="s">
        <v>62</v>
      </c>
      <c r="F154" s="80" t="s">
        <v>288</v>
      </c>
      <c r="G154" s="80" t="s">
        <v>142</v>
      </c>
      <c r="H154" s="107">
        <v>2000</v>
      </c>
      <c r="I154" s="141">
        <v>2000</v>
      </c>
      <c r="J154" s="140">
        <f t="shared" si="9"/>
        <v>0</v>
      </c>
      <c r="K154" s="140">
        <f t="shared" si="10"/>
        <v>100</v>
      </c>
    </row>
    <row r="155" spans="1:11" s="61" customFormat="1" ht="37.5" customHeight="1">
      <c r="A155" s="74"/>
      <c r="B155" s="115" t="s">
        <v>13</v>
      </c>
      <c r="C155" s="73">
        <v>992</v>
      </c>
      <c r="D155" s="82" t="s">
        <v>1</v>
      </c>
      <c r="E155" s="82" t="s">
        <v>23</v>
      </c>
      <c r="F155" s="82"/>
      <c r="G155" s="82"/>
      <c r="H155" s="70">
        <f>H160+H184+H156</f>
        <v>1054285.27</v>
      </c>
      <c r="I155" s="139">
        <f>I156+I160+I184</f>
        <v>1026216.5800000001</v>
      </c>
      <c r="J155" s="139">
        <f t="shared" si="9"/>
        <v>28068.689999999944</v>
      </c>
      <c r="K155" s="139">
        <f t="shared" si="10"/>
        <v>97.337657008145442</v>
      </c>
    </row>
    <row r="156" spans="1:11" s="61" customFormat="1" ht="18" customHeight="1">
      <c r="A156" s="81"/>
      <c r="B156" s="86" t="s">
        <v>237</v>
      </c>
      <c r="C156" s="79">
        <v>992</v>
      </c>
      <c r="D156" s="80" t="s">
        <v>1</v>
      </c>
      <c r="E156" s="80" t="s">
        <v>6</v>
      </c>
      <c r="F156" s="80"/>
      <c r="G156" s="80"/>
      <c r="H156" s="107">
        <f>H157</f>
        <v>6000</v>
      </c>
      <c r="I156" s="140">
        <f>I157</f>
        <v>5236</v>
      </c>
      <c r="J156" s="140">
        <f t="shared" si="9"/>
        <v>764</v>
      </c>
      <c r="K156" s="140">
        <f t="shared" si="10"/>
        <v>87.266666666666666</v>
      </c>
    </row>
    <row r="157" spans="1:11" s="61" customFormat="1" ht="18" customHeight="1">
      <c r="A157" s="81"/>
      <c r="B157" s="86" t="s">
        <v>235</v>
      </c>
      <c r="C157" s="79">
        <v>992</v>
      </c>
      <c r="D157" s="80" t="s">
        <v>1</v>
      </c>
      <c r="E157" s="80" t="s">
        <v>6</v>
      </c>
      <c r="F157" s="80" t="s">
        <v>220</v>
      </c>
      <c r="G157" s="80"/>
      <c r="H157" s="107">
        <f>H159</f>
        <v>6000</v>
      </c>
      <c r="I157" s="140">
        <f>I158</f>
        <v>5236</v>
      </c>
      <c r="J157" s="140">
        <f t="shared" si="9"/>
        <v>764</v>
      </c>
      <c r="K157" s="140">
        <f t="shared" si="10"/>
        <v>87.266666666666666</v>
      </c>
    </row>
    <row r="158" spans="1:11" s="61" customFormat="1" ht="33" customHeight="1">
      <c r="A158" s="81"/>
      <c r="B158" s="86" t="s">
        <v>287</v>
      </c>
      <c r="C158" s="79">
        <v>992</v>
      </c>
      <c r="D158" s="80" t="s">
        <v>1</v>
      </c>
      <c r="E158" s="80" t="s">
        <v>6</v>
      </c>
      <c r="F158" s="80" t="s">
        <v>286</v>
      </c>
      <c r="G158" s="80"/>
      <c r="H158" s="107">
        <f>H159</f>
        <v>6000</v>
      </c>
      <c r="I158" s="140">
        <f>I159</f>
        <v>5236</v>
      </c>
      <c r="J158" s="140">
        <f t="shared" si="9"/>
        <v>764</v>
      </c>
      <c r="K158" s="140">
        <f t="shared" si="10"/>
        <v>87.266666666666666</v>
      </c>
    </row>
    <row r="159" spans="1:11" s="61" customFormat="1" ht="52.5" customHeight="1">
      <c r="A159" s="81"/>
      <c r="B159" s="86" t="s">
        <v>130</v>
      </c>
      <c r="C159" s="79">
        <v>992</v>
      </c>
      <c r="D159" s="80" t="s">
        <v>1</v>
      </c>
      <c r="E159" s="80" t="s">
        <v>6</v>
      </c>
      <c r="F159" s="80" t="s">
        <v>286</v>
      </c>
      <c r="G159" s="80" t="s">
        <v>131</v>
      </c>
      <c r="H159" s="107">
        <v>6000</v>
      </c>
      <c r="I159" s="140">
        <v>5236</v>
      </c>
      <c r="J159" s="140">
        <f t="shared" si="9"/>
        <v>764</v>
      </c>
      <c r="K159" s="140">
        <f t="shared" si="10"/>
        <v>87.266666666666666</v>
      </c>
    </row>
    <row r="160" spans="1:11" s="61" customFormat="1" ht="16.5" customHeight="1">
      <c r="A160" s="78"/>
      <c r="B160" s="86" t="s">
        <v>20</v>
      </c>
      <c r="C160" s="79">
        <v>992</v>
      </c>
      <c r="D160" s="80" t="s">
        <v>1</v>
      </c>
      <c r="E160" s="80" t="s">
        <v>7</v>
      </c>
      <c r="F160" s="80"/>
      <c r="G160" s="80"/>
      <c r="H160" s="107">
        <f>H170+H166</f>
        <v>78298.69</v>
      </c>
      <c r="I160" s="140">
        <f>I170+I166</f>
        <v>78298.69</v>
      </c>
      <c r="J160" s="140">
        <f t="shared" si="9"/>
        <v>0</v>
      </c>
      <c r="K160" s="140">
        <f t="shared" si="10"/>
        <v>100</v>
      </c>
    </row>
    <row r="161" spans="1:11" s="61" customFormat="1" ht="54" hidden="1">
      <c r="A161" s="81"/>
      <c r="B161" s="86" t="s">
        <v>177</v>
      </c>
      <c r="C161" s="79">
        <v>992</v>
      </c>
      <c r="D161" s="80" t="s">
        <v>1</v>
      </c>
      <c r="E161" s="88" t="s">
        <v>7</v>
      </c>
      <c r="F161" s="80" t="s">
        <v>178</v>
      </c>
      <c r="G161" s="80"/>
      <c r="H161" s="107">
        <f>H162</f>
        <v>0</v>
      </c>
      <c r="I161" s="140"/>
      <c r="J161" s="140">
        <f t="shared" si="9"/>
        <v>0</v>
      </c>
      <c r="K161" s="140" t="e">
        <f t="shared" si="10"/>
        <v>#DIV/0!</v>
      </c>
    </row>
    <row r="162" spans="1:11" s="61" customFormat="1" ht="24.75" hidden="1" customHeight="1">
      <c r="A162" s="81"/>
      <c r="B162" s="86" t="s">
        <v>152</v>
      </c>
      <c r="C162" s="79">
        <v>992</v>
      </c>
      <c r="D162" s="80" t="s">
        <v>1</v>
      </c>
      <c r="E162" s="80" t="s">
        <v>7</v>
      </c>
      <c r="F162" s="80" t="s">
        <v>178</v>
      </c>
      <c r="G162" s="80" t="s">
        <v>153</v>
      </c>
      <c r="H162" s="107">
        <v>0</v>
      </c>
      <c r="I162" s="140"/>
      <c r="J162" s="140">
        <f t="shared" si="9"/>
        <v>0</v>
      </c>
      <c r="K162" s="140" t="e">
        <f t="shared" si="10"/>
        <v>#DIV/0!</v>
      </c>
    </row>
    <row r="163" spans="1:11" s="61" customFormat="1" ht="57.75" hidden="1" customHeight="1">
      <c r="A163" s="81"/>
      <c r="B163" s="86" t="s">
        <v>64</v>
      </c>
      <c r="C163" s="79">
        <v>992</v>
      </c>
      <c r="D163" s="80" t="s">
        <v>1</v>
      </c>
      <c r="E163" s="80" t="s">
        <v>7</v>
      </c>
      <c r="F163" s="80" t="s">
        <v>63</v>
      </c>
      <c r="G163" s="80"/>
      <c r="H163" s="107">
        <f>H164</f>
        <v>0</v>
      </c>
      <c r="I163" s="140"/>
      <c r="J163" s="140">
        <f t="shared" si="9"/>
        <v>0</v>
      </c>
      <c r="K163" s="140" t="e">
        <f t="shared" si="10"/>
        <v>#DIV/0!</v>
      </c>
    </row>
    <row r="164" spans="1:11" s="61" customFormat="1" ht="90.75" hidden="1" customHeight="1">
      <c r="A164" s="81"/>
      <c r="B164" s="86" t="s">
        <v>95</v>
      </c>
      <c r="C164" s="79">
        <v>992</v>
      </c>
      <c r="D164" s="80" t="s">
        <v>1</v>
      </c>
      <c r="E164" s="80" t="s">
        <v>7</v>
      </c>
      <c r="F164" s="80" t="s">
        <v>94</v>
      </c>
      <c r="G164" s="80"/>
      <c r="H164" s="107">
        <f>H165</f>
        <v>0</v>
      </c>
      <c r="I164" s="140"/>
      <c r="J164" s="140">
        <f t="shared" si="9"/>
        <v>0</v>
      </c>
      <c r="K164" s="140" t="e">
        <f t="shared" si="10"/>
        <v>#DIV/0!</v>
      </c>
    </row>
    <row r="165" spans="1:11" s="61" customFormat="1" ht="75.75" hidden="1" customHeight="1">
      <c r="A165" s="81"/>
      <c r="B165" s="86" t="s">
        <v>150</v>
      </c>
      <c r="C165" s="79">
        <v>992</v>
      </c>
      <c r="D165" s="80" t="s">
        <v>1</v>
      </c>
      <c r="E165" s="80" t="s">
        <v>7</v>
      </c>
      <c r="F165" s="80" t="s">
        <v>94</v>
      </c>
      <c r="G165" s="80" t="s">
        <v>151</v>
      </c>
      <c r="H165" s="107">
        <v>0</v>
      </c>
      <c r="I165" s="140"/>
      <c r="J165" s="140">
        <f t="shared" si="9"/>
        <v>0</v>
      </c>
      <c r="K165" s="140" t="e">
        <f t="shared" si="10"/>
        <v>#DIV/0!</v>
      </c>
    </row>
    <row r="166" spans="1:11" s="61" customFormat="1" ht="75.75" customHeight="1">
      <c r="A166" s="81"/>
      <c r="B166" s="86" t="s">
        <v>360</v>
      </c>
      <c r="C166" s="79">
        <v>992</v>
      </c>
      <c r="D166" s="80" t="s">
        <v>1</v>
      </c>
      <c r="E166" s="80" t="s">
        <v>7</v>
      </c>
      <c r="F166" s="80" t="s">
        <v>357</v>
      </c>
      <c r="G166" s="80"/>
      <c r="H166" s="107">
        <f t="shared" ref="H166:I168" si="12">H167</f>
        <v>20508</v>
      </c>
      <c r="I166" s="140">
        <f t="shared" si="12"/>
        <v>20508</v>
      </c>
      <c r="J166" s="140">
        <f t="shared" ref="J166:J169" si="13">H166-I166</f>
        <v>0</v>
      </c>
      <c r="K166" s="140">
        <f t="shared" ref="K166:K169" si="14">I166/H166*100</f>
        <v>100</v>
      </c>
    </row>
    <row r="167" spans="1:11" s="61" customFormat="1" ht="36">
      <c r="A167" s="81"/>
      <c r="B167" s="86" t="s">
        <v>358</v>
      </c>
      <c r="C167" s="79">
        <v>992</v>
      </c>
      <c r="D167" s="80" t="s">
        <v>1</v>
      </c>
      <c r="E167" s="80" t="s">
        <v>7</v>
      </c>
      <c r="F167" s="80" t="s">
        <v>359</v>
      </c>
      <c r="G167" s="80"/>
      <c r="H167" s="107">
        <f t="shared" si="12"/>
        <v>20508</v>
      </c>
      <c r="I167" s="140">
        <f t="shared" si="12"/>
        <v>20508</v>
      </c>
      <c r="J167" s="140">
        <f t="shared" si="13"/>
        <v>0</v>
      </c>
      <c r="K167" s="140">
        <f t="shared" si="14"/>
        <v>100</v>
      </c>
    </row>
    <row r="168" spans="1:11" s="61" customFormat="1" ht="75.75" customHeight="1">
      <c r="A168" s="81"/>
      <c r="B168" s="86" t="s">
        <v>95</v>
      </c>
      <c r="C168" s="79">
        <v>992</v>
      </c>
      <c r="D168" s="80" t="s">
        <v>1</v>
      </c>
      <c r="E168" s="80" t="s">
        <v>7</v>
      </c>
      <c r="F168" s="80" t="s">
        <v>361</v>
      </c>
      <c r="G168" s="80"/>
      <c r="H168" s="107">
        <f t="shared" si="12"/>
        <v>20508</v>
      </c>
      <c r="I168" s="140">
        <f t="shared" si="12"/>
        <v>20508</v>
      </c>
      <c r="J168" s="140">
        <f t="shared" si="13"/>
        <v>0</v>
      </c>
      <c r="K168" s="140">
        <f t="shared" si="14"/>
        <v>100</v>
      </c>
    </row>
    <row r="169" spans="1:11" s="61" customFormat="1" ht="75.75" customHeight="1">
      <c r="A169" s="81"/>
      <c r="B169" s="86" t="s">
        <v>236</v>
      </c>
      <c r="C169" s="79">
        <v>99</v>
      </c>
      <c r="D169" s="80" t="s">
        <v>1</v>
      </c>
      <c r="E169" s="80" t="s">
        <v>7</v>
      </c>
      <c r="F169" s="80" t="s">
        <v>361</v>
      </c>
      <c r="G169" s="80" t="s">
        <v>171</v>
      </c>
      <c r="H169" s="107">
        <v>20508</v>
      </c>
      <c r="I169" s="140">
        <v>20508</v>
      </c>
      <c r="J169" s="140">
        <f t="shared" si="13"/>
        <v>0</v>
      </c>
      <c r="K169" s="140">
        <f t="shared" si="14"/>
        <v>100</v>
      </c>
    </row>
    <row r="170" spans="1:11" s="61" customFormat="1" ht="52.5" customHeight="1">
      <c r="A170" s="81"/>
      <c r="B170" s="86" t="s">
        <v>285</v>
      </c>
      <c r="C170" s="79">
        <v>992</v>
      </c>
      <c r="D170" s="80" t="s">
        <v>1</v>
      </c>
      <c r="E170" s="80" t="s">
        <v>7</v>
      </c>
      <c r="F170" s="80" t="s">
        <v>284</v>
      </c>
      <c r="G170" s="80"/>
      <c r="H170" s="107">
        <f>H182</f>
        <v>57790.69</v>
      </c>
      <c r="I170" s="140">
        <f>I182</f>
        <v>57790.69</v>
      </c>
      <c r="J170" s="140">
        <f t="shared" si="9"/>
        <v>0</v>
      </c>
      <c r="K170" s="140">
        <f t="shared" si="10"/>
        <v>100</v>
      </c>
    </row>
    <row r="171" spans="1:11" s="61" customFormat="1" ht="54.75" hidden="1" customHeight="1">
      <c r="A171" s="81"/>
      <c r="B171" s="86" t="s">
        <v>179</v>
      </c>
      <c r="C171" s="79">
        <v>992</v>
      </c>
      <c r="D171" s="80" t="s">
        <v>1</v>
      </c>
      <c r="E171" s="80" t="s">
        <v>7</v>
      </c>
      <c r="F171" s="80" t="s">
        <v>180</v>
      </c>
      <c r="G171" s="80"/>
      <c r="H171" s="107">
        <f>H172</f>
        <v>0</v>
      </c>
      <c r="I171" s="140"/>
      <c r="J171" s="140">
        <f t="shared" ref="J171:J238" si="15">H171-I171</f>
        <v>0</v>
      </c>
      <c r="K171" s="140" t="e">
        <f t="shared" ref="K171:K238" si="16">I171/H171*100</f>
        <v>#DIV/0!</v>
      </c>
    </row>
    <row r="172" spans="1:11" s="61" customFormat="1" ht="21" hidden="1" customHeight="1">
      <c r="A172" s="81"/>
      <c r="B172" s="86" t="s">
        <v>152</v>
      </c>
      <c r="C172" s="79">
        <v>992</v>
      </c>
      <c r="D172" s="80" t="s">
        <v>1</v>
      </c>
      <c r="E172" s="80" t="s">
        <v>7</v>
      </c>
      <c r="F172" s="80" t="s">
        <v>180</v>
      </c>
      <c r="G172" s="80" t="s">
        <v>153</v>
      </c>
      <c r="H172" s="107">
        <f>300000-100000-200000</f>
        <v>0</v>
      </c>
      <c r="I172" s="140"/>
      <c r="J172" s="140">
        <f t="shared" si="15"/>
        <v>0</v>
      </c>
      <c r="K172" s="140" t="e">
        <f t="shared" si="16"/>
        <v>#DIV/0!</v>
      </c>
    </row>
    <row r="173" spans="1:11" s="61" customFormat="1" ht="30" hidden="1" customHeight="1">
      <c r="A173" s="81"/>
      <c r="B173" s="86" t="s">
        <v>181</v>
      </c>
      <c r="C173" s="79">
        <v>992</v>
      </c>
      <c r="D173" s="80" t="s">
        <v>1</v>
      </c>
      <c r="E173" s="80" t="s">
        <v>7</v>
      </c>
      <c r="F173" s="80" t="s">
        <v>182</v>
      </c>
      <c r="G173" s="80"/>
      <c r="H173" s="107">
        <f>H174</f>
        <v>0</v>
      </c>
      <c r="I173" s="140"/>
      <c r="J173" s="140">
        <f t="shared" si="15"/>
        <v>0</v>
      </c>
      <c r="K173" s="140" t="e">
        <f t="shared" si="16"/>
        <v>#DIV/0!</v>
      </c>
    </row>
    <row r="174" spans="1:11" s="61" customFormat="1" ht="36" hidden="1">
      <c r="A174" s="81"/>
      <c r="B174" s="109" t="s">
        <v>107</v>
      </c>
      <c r="C174" s="79">
        <v>992</v>
      </c>
      <c r="D174" s="80" t="s">
        <v>1</v>
      </c>
      <c r="E174" s="80" t="s">
        <v>7</v>
      </c>
      <c r="F174" s="80" t="s">
        <v>283</v>
      </c>
      <c r="G174" s="80"/>
      <c r="H174" s="107">
        <f>H175+H179</f>
        <v>0</v>
      </c>
      <c r="I174" s="140">
        <f>I175+I179</f>
        <v>0</v>
      </c>
      <c r="J174" s="140">
        <f t="shared" si="15"/>
        <v>0</v>
      </c>
      <c r="K174" s="140" t="e">
        <f t="shared" si="16"/>
        <v>#DIV/0!</v>
      </c>
    </row>
    <row r="175" spans="1:11" s="61" customFormat="1" ht="54" hidden="1">
      <c r="A175" s="81"/>
      <c r="B175" s="86" t="s">
        <v>130</v>
      </c>
      <c r="C175" s="79">
        <v>992</v>
      </c>
      <c r="D175" s="80" t="s">
        <v>1</v>
      </c>
      <c r="E175" s="80" t="s">
        <v>7</v>
      </c>
      <c r="F175" s="80" t="s">
        <v>283</v>
      </c>
      <c r="G175" s="80" t="s">
        <v>131</v>
      </c>
      <c r="H175" s="114"/>
      <c r="I175" s="140"/>
      <c r="J175" s="140">
        <f t="shared" si="15"/>
        <v>0</v>
      </c>
      <c r="K175" s="140" t="e">
        <f t="shared" si="16"/>
        <v>#DIV/0!</v>
      </c>
    </row>
    <row r="176" spans="1:11" s="61" customFormat="1" ht="76.5" hidden="1" customHeight="1">
      <c r="A176" s="81"/>
      <c r="B176" s="86" t="s">
        <v>184</v>
      </c>
      <c r="C176" s="79">
        <v>992</v>
      </c>
      <c r="D176" s="80" t="s">
        <v>1</v>
      </c>
      <c r="E176" s="80" t="s">
        <v>7</v>
      </c>
      <c r="F176" s="80" t="s">
        <v>185</v>
      </c>
      <c r="G176" s="80"/>
      <c r="H176" s="107">
        <f>H177</f>
        <v>0</v>
      </c>
      <c r="I176" s="140"/>
      <c r="J176" s="140">
        <f t="shared" si="15"/>
        <v>0</v>
      </c>
      <c r="K176" s="140" t="e">
        <f t="shared" si="16"/>
        <v>#DIV/0!</v>
      </c>
    </row>
    <row r="177" spans="1:11" s="61" customFormat="1" ht="18" hidden="1">
      <c r="A177" s="81"/>
      <c r="B177" s="86" t="s">
        <v>152</v>
      </c>
      <c r="C177" s="79">
        <v>992</v>
      </c>
      <c r="D177" s="80" t="s">
        <v>1</v>
      </c>
      <c r="E177" s="80" t="s">
        <v>7</v>
      </c>
      <c r="F177" s="80" t="s">
        <v>185</v>
      </c>
      <c r="G177" s="80" t="s">
        <v>153</v>
      </c>
      <c r="H177" s="107">
        <f>700000+100000-49772-100000-431378-172100-46750</f>
        <v>0</v>
      </c>
      <c r="I177" s="140"/>
      <c r="J177" s="140">
        <f t="shared" si="15"/>
        <v>0</v>
      </c>
      <c r="K177" s="140" t="e">
        <f t="shared" si="16"/>
        <v>#DIV/0!</v>
      </c>
    </row>
    <row r="178" spans="1:11" s="61" customFormat="1" ht="18" hidden="1">
      <c r="A178" s="81"/>
      <c r="B178" s="86"/>
      <c r="C178" s="79">
        <v>992</v>
      </c>
      <c r="D178" s="80" t="s">
        <v>1</v>
      </c>
      <c r="E178" s="80" t="s">
        <v>7</v>
      </c>
      <c r="F178" s="80" t="s">
        <v>183</v>
      </c>
      <c r="G178" s="80" t="s">
        <v>131</v>
      </c>
      <c r="H178" s="107">
        <v>0</v>
      </c>
      <c r="I178" s="140"/>
      <c r="J178" s="140">
        <f t="shared" si="15"/>
        <v>0</v>
      </c>
      <c r="K178" s="140" t="e">
        <f t="shared" si="16"/>
        <v>#DIV/0!</v>
      </c>
    </row>
    <row r="179" spans="1:11" s="61" customFormat="1" ht="76.5" hidden="1" customHeight="1">
      <c r="A179" s="81"/>
      <c r="B179" s="86" t="s">
        <v>236</v>
      </c>
      <c r="C179" s="79">
        <v>992</v>
      </c>
      <c r="D179" s="80" t="s">
        <v>1</v>
      </c>
      <c r="E179" s="80" t="s">
        <v>7</v>
      </c>
      <c r="F179" s="80" t="s">
        <v>283</v>
      </c>
      <c r="G179" s="80"/>
      <c r="H179" s="107"/>
      <c r="I179" s="140"/>
      <c r="J179" s="140">
        <f t="shared" si="15"/>
        <v>0</v>
      </c>
      <c r="K179" s="140" t="e">
        <f t="shared" si="16"/>
        <v>#DIV/0!</v>
      </c>
    </row>
    <row r="180" spans="1:11" s="61" customFormat="1" ht="35.25" hidden="1" customHeight="1">
      <c r="A180" s="81"/>
      <c r="B180" s="86" t="s">
        <v>282</v>
      </c>
      <c r="C180" s="79">
        <v>992</v>
      </c>
      <c r="D180" s="80" t="s">
        <v>1</v>
      </c>
      <c r="E180" s="80" t="s">
        <v>7</v>
      </c>
      <c r="F180" s="80" t="s">
        <v>280</v>
      </c>
      <c r="G180" s="80"/>
      <c r="H180" s="107">
        <f>H181</f>
        <v>0</v>
      </c>
      <c r="I180" s="140">
        <f>I181</f>
        <v>0</v>
      </c>
      <c r="J180" s="140">
        <f t="shared" si="15"/>
        <v>0</v>
      </c>
      <c r="K180" s="140" t="e">
        <f t="shared" si="16"/>
        <v>#DIV/0!</v>
      </c>
    </row>
    <row r="181" spans="1:11" s="61" customFormat="1" ht="54" hidden="1">
      <c r="A181" s="81"/>
      <c r="B181" s="86" t="s">
        <v>130</v>
      </c>
      <c r="C181" s="79">
        <v>992</v>
      </c>
      <c r="D181" s="80" t="s">
        <v>1</v>
      </c>
      <c r="E181" s="80" t="s">
        <v>281</v>
      </c>
      <c r="F181" s="80" t="s">
        <v>280</v>
      </c>
      <c r="G181" s="80" t="s">
        <v>131</v>
      </c>
      <c r="H181" s="107"/>
      <c r="I181" s="140"/>
      <c r="J181" s="140">
        <f t="shared" si="15"/>
        <v>0</v>
      </c>
      <c r="K181" s="140" t="e">
        <f t="shared" si="16"/>
        <v>#DIV/0!</v>
      </c>
    </row>
    <row r="182" spans="1:11" s="61" customFormat="1" ht="36">
      <c r="A182" s="81"/>
      <c r="B182" s="86" t="s">
        <v>107</v>
      </c>
      <c r="C182" s="79">
        <v>992</v>
      </c>
      <c r="D182" s="80" t="s">
        <v>1</v>
      </c>
      <c r="E182" s="80" t="s">
        <v>7</v>
      </c>
      <c r="F182" s="80" t="s">
        <v>283</v>
      </c>
      <c r="G182" s="80"/>
      <c r="H182" s="107">
        <f>H183</f>
        <v>57790.69</v>
      </c>
      <c r="I182" s="140">
        <f>I183</f>
        <v>57790.69</v>
      </c>
      <c r="J182" s="140">
        <f t="shared" si="15"/>
        <v>0</v>
      </c>
      <c r="K182" s="140">
        <f t="shared" si="16"/>
        <v>100</v>
      </c>
    </row>
    <row r="183" spans="1:11" s="61" customFormat="1" ht="54">
      <c r="A183" s="81"/>
      <c r="B183" s="86" t="str">
        <f>B191</f>
        <v>Закупка товаров, работ и услуг для государственных (муниципальных)нужд</v>
      </c>
      <c r="C183" s="79">
        <v>992</v>
      </c>
      <c r="D183" s="80" t="s">
        <v>1</v>
      </c>
      <c r="E183" s="80" t="s">
        <v>7</v>
      </c>
      <c r="F183" s="80" t="s">
        <v>283</v>
      </c>
      <c r="G183" s="80" t="s">
        <v>131</v>
      </c>
      <c r="H183" s="107">
        <v>57790.69</v>
      </c>
      <c r="I183" s="140">
        <v>57790.69</v>
      </c>
      <c r="J183" s="140">
        <f t="shared" si="15"/>
        <v>0</v>
      </c>
      <c r="K183" s="140">
        <f t="shared" si="16"/>
        <v>100</v>
      </c>
    </row>
    <row r="184" spans="1:11" s="61" customFormat="1" ht="18">
      <c r="A184" s="78"/>
      <c r="B184" s="86" t="s">
        <v>52</v>
      </c>
      <c r="C184" s="79">
        <v>992</v>
      </c>
      <c r="D184" s="80" t="s">
        <v>1</v>
      </c>
      <c r="E184" s="80" t="s">
        <v>8</v>
      </c>
      <c r="F184" s="80"/>
      <c r="G184" s="80"/>
      <c r="H184" s="107">
        <f>H189</f>
        <v>969986.58000000007</v>
      </c>
      <c r="I184" s="140">
        <f>I189</f>
        <v>942681.89000000013</v>
      </c>
      <c r="J184" s="140">
        <f t="shared" si="15"/>
        <v>27304.689999999944</v>
      </c>
      <c r="K184" s="140">
        <f t="shared" si="16"/>
        <v>97.185044560101034</v>
      </c>
    </row>
    <row r="185" spans="1:11" s="61" customFormat="1" ht="36" hidden="1">
      <c r="A185" s="81"/>
      <c r="B185" s="86" t="s">
        <v>99</v>
      </c>
      <c r="C185" s="79">
        <v>992</v>
      </c>
      <c r="D185" s="80" t="s">
        <v>1</v>
      </c>
      <c r="E185" s="80" t="s">
        <v>8</v>
      </c>
      <c r="F185" s="80" t="s">
        <v>98</v>
      </c>
      <c r="G185" s="80"/>
      <c r="H185" s="107">
        <f>H186</f>
        <v>0</v>
      </c>
      <c r="I185" s="140"/>
      <c r="J185" s="140">
        <f t="shared" si="15"/>
        <v>0</v>
      </c>
      <c r="K185" s="140" t="e">
        <f t="shared" si="16"/>
        <v>#DIV/0!</v>
      </c>
    </row>
    <row r="186" spans="1:11" s="61" customFormat="1" ht="54" hidden="1">
      <c r="A186" s="81"/>
      <c r="B186" s="86" t="s">
        <v>186</v>
      </c>
      <c r="C186" s="79">
        <v>992</v>
      </c>
      <c r="D186" s="80" t="s">
        <v>1</v>
      </c>
      <c r="E186" s="80" t="s">
        <v>8</v>
      </c>
      <c r="F186" s="80" t="s">
        <v>187</v>
      </c>
      <c r="G186" s="80"/>
      <c r="H186" s="107">
        <f>H187+H188</f>
        <v>0</v>
      </c>
      <c r="I186" s="140"/>
      <c r="J186" s="140">
        <f t="shared" si="15"/>
        <v>0</v>
      </c>
      <c r="K186" s="140" t="e">
        <f t="shared" si="16"/>
        <v>#DIV/0!</v>
      </c>
    </row>
    <row r="187" spans="1:11" s="61" customFormat="1" ht="18" hidden="1">
      <c r="A187" s="81"/>
      <c r="B187" s="86" t="s">
        <v>170</v>
      </c>
      <c r="C187" s="79">
        <v>992</v>
      </c>
      <c r="D187" s="80" t="s">
        <v>1</v>
      </c>
      <c r="E187" s="80" t="s">
        <v>8</v>
      </c>
      <c r="F187" s="80" t="s">
        <v>187</v>
      </c>
      <c r="G187" s="80" t="s">
        <v>176</v>
      </c>
      <c r="H187" s="107"/>
      <c r="I187" s="140"/>
      <c r="J187" s="140">
        <f t="shared" si="15"/>
        <v>0</v>
      </c>
      <c r="K187" s="140" t="e">
        <f t="shared" si="16"/>
        <v>#DIV/0!</v>
      </c>
    </row>
    <row r="188" spans="1:11" s="61" customFormat="1" ht="18" hidden="1">
      <c r="A188" s="81"/>
      <c r="B188" s="86" t="s">
        <v>152</v>
      </c>
      <c r="C188" s="79">
        <v>992</v>
      </c>
      <c r="D188" s="80" t="s">
        <v>1</v>
      </c>
      <c r="E188" s="80" t="s">
        <v>8</v>
      </c>
      <c r="F188" s="80" t="s">
        <v>187</v>
      </c>
      <c r="G188" s="80" t="s">
        <v>153</v>
      </c>
      <c r="H188" s="107"/>
      <c r="I188" s="140"/>
      <c r="J188" s="140">
        <f t="shared" si="15"/>
        <v>0</v>
      </c>
      <c r="K188" s="140" t="e">
        <f t="shared" si="16"/>
        <v>#DIV/0!</v>
      </c>
    </row>
    <row r="189" spans="1:11" s="61" customFormat="1" ht="18">
      <c r="A189" s="81"/>
      <c r="B189" s="86" t="s">
        <v>279</v>
      </c>
      <c r="C189" s="79">
        <v>992</v>
      </c>
      <c r="D189" s="80" t="s">
        <v>1</v>
      </c>
      <c r="E189" s="80" t="s">
        <v>8</v>
      </c>
      <c r="F189" s="80" t="s">
        <v>278</v>
      </c>
      <c r="G189" s="80"/>
      <c r="H189" s="107">
        <f>H190+H193+H195+H197+H207+H213</f>
        <v>969986.58000000007</v>
      </c>
      <c r="I189" s="140">
        <f>I190+I193+I195+I197+I213</f>
        <v>942681.89000000013</v>
      </c>
      <c r="J189" s="140">
        <f t="shared" si="15"/>
        <v>27304.689999999944</v>
      </c>
      <c r="K189" s="140">
        <f t="shared" si="16"/>
        <v>97.185044560101034</v>
      </c>
    </row>
    <row r="190" spans="1:11" s="61" customFormat="1" ht="35.25" customHeight="1">
      <c r="A190" s="81"/>
      <c r="B190" s="119" t="s">
        <v>188</v>
      </c>
      <c r="C190" s="79">
        <v>992</v>
      </c>
      <c r="D190" s="80" t="s">
        <v>1</v>
      </c>
      <c r="E190" s="80" t="s">
        <v>8</v>
      </c>
      <c r="F190" s="80" t="s">
        <v>277</v>
      </c>
      <c r="G190" s="80"/>
      <c r="H190" s="107">
        <f>H191+H192</f>
        <v>222000</v>
      </c>
      <c r="I190" s="140">
        <f>I191</f>
        <v>215760.64000000001</v>
      </c>
      <c r="J190" s="140">
        <f t="shared" si="15"/>
        <v>6239.359999999986</v>
      </c>
      <c r="K190" s="140">
        <f t="shared" si="16"/>
        <v>97.189477477477482</v>
      </c>
    </row>
    <row r="191" spans="1:11" s="61" customFormat="1" ht="54">
      <c r="A191" s="81"/>
      <c r="B191" s="86" t="s">
        <v>130</v>
      </c>
      <c r="C191" s="79">
        <v>992</v>
      </c>
      <c r="D191" s="80" t="s">
        <v>1</v>
      </c>
      <c r="E191" s="80" t="s">
        <v>8</v>
      </c>
      <c r="F191" s="80" t="s">
        <v>277</v>
      </c>
      <c r="G191" s="80" t="s">
        <v>131</v>
      </c>
      <c r="H191" s="114">
        <v>222000</v>
      </c>
      <c r="I191" s="140">
        <v>215760.64000000001</v>
      </c>
      <c r="J191" s="140">
        <f t="shared" si="15"/>
        <v>6239.359999999986</v>
      </c>
      <c r="K191" s="140">
        <f t="shared" si="16"/>
        <v>97.189477477477482</v>
      </c>
    </row>
    <row r="192" spans="1:11" s="61" customFormat="1" ht="21" hidden="1" customHeight="1">
      <c r="A192" s="81"/>
      <c r="B192" s="109" t="s">
        <v>132</v>
      </c>
      <c r="C192" s="79">
        <v>992</v>
      </c>
      <c r="D192" s="80" t="s">
        <v>1</v>
      </c>
      <c r="E192" s="80" t="s">
        <v>8</v>
      </c>
      <c r="F192" s="80" t="s">
        <v>189</v>
      </c>
      <c r="G192" s="80" t="s">
        <v>133</v>
      </c>
      <c r="H192" s="107">
        <v>0</v>
      </c>
      <c r="I192" s="140"/>
      <c r="J192" s="140">
        <f t="shared" si="15"/>
        <v>0</v>
      </c>
      <c r="K192" s="140" t="e">
        <f t="shared" si="16"/>
        <v>#DIV/0!</v>
      </c>
    </row>
    <row r="193" spans="1:11" s="61" customFormat="1" ht="33.75" customHeight="1">
      <c r="A193" s="81"/>
      <c r="B193" s="86" t="s">
        <v>67</v>
      </c>
      <c r="C193" s="79">
        <v>992</v>
      </c>
      <c r="D193" s="80" t="s">
        <v>1</v>
      </c>
      <c r="E193" s="80" t="s">
        <v>8</v>
      </c>
      <c r="F193" s="80" t="s">
        <v>276</v>
      </c>
      <c r="G193" s="80"/>
      <c r="H193" s="107">
        <f>H194</f>
        <v>27000</v>
      </c>
      <c r="I193" s="140">
        <f>I194</f>
        <v>24975.15</v>
      </c>
      <c r="J193" s="140">
        <f t="shared" si="15"/>
        <v>2024.8499999999985</v>
      </c>
      <c r="K193" s="140">
        <f t="shared" si="16"/>
        <v>92.500555555555565</v>
      </c>
    </row>
    <row r="194" spans="1:11" s="61" customFormat="1" ht="54" customHeight="1">
      <c r="A194" s="81"/>
      <c r="B194" s="86" t="s">
        <v>130</v>
      </c>
      <c r="C194" s="79">
        <v>992</v>
      </c>
      <c r="D194" s="80" t="s">
        <v>1</v>
      </c>
      <c r="E194" s="80" t="s">
        <v>8</v>
      </c>
      <c r="F194" s="80" t="s">
        <v>276</v>
      </c>
      <c r="G194" s="80" t="s">
        <v>131</v>
      </c>
      <c r="H194" s="107">
        <v>27000</v>
      </c>
      <c r="I194" s="140">
        <v>24975.15</v>
      </c>
      <c r="J194" s="140">
        <f t="shared" si="15"/>
        <v>2024.8499999999985</v>
      </c>
      <c r="K194" s="140">
        <f t="shared" si="16"/>
        <v>92.500555555555565</v>
      </c>
    </row>
    <row r="195" spans="1:11" s="61" customFormat="1" ht="54">
      <c r="A195" s="81"/>
      <c r="B195" s="86" t="s">
        <v>69</v>
      </c>
      <c r="C195" s="79">
        <v>992</v>
      </c>
      <c r="D195" s="80" t="s">
        <v>1</v>
      </c>
      <c r="E195" s="80" t="s">
        <v>8</v>
      </c>
      <c r="F195" s="80" t="s">
        <v>275</v>
      </c>
      <c r="G195" s="80"/>
      <c r="H195" s="107">
        <f>H196</f>
        <v>385976.58</v>
      </c>
      <c r="I195" s="140">
        <f>I196</f>
        <v>374572.4</v>
      </c>
      <c r="J195" s="140">
        <f t="shared" si="15"/>
        <v>11404.179999999993</v>
      </c>
      <c r="K195" s="140">
        <f t="shared" si="16"/>
        <v>97.045369954829908</v>
      </c>
    </row>
    <row r="196" spans="1:11" s="61" customFormat="1" ht="54">
      <c r="A196" s="81"/>
      <c r="B196" s="86" t="s">
        <v>130</v>
      </c>
      <c r="C196" s="79">
        <v>992</v>
      </c>
      <c r="D196" s="80" t="s">
        <v>1</v>
      </c>
      <c r="E196" s="80" t="s">
        <v>8</v>
      </c>
      <c r="F196" s="80" t="s">
        <v>275</v>
      </c>
      <c r="G196" s="80" t="s">
        <v>131</v>
      </c>
      <c r="H196" s="114">
        <v>385976.58</v>
      </c>
      <c r="I196" s="140">
        <v>374572.4</v>
      </c>
      <c r="J196" s="140">
        <f t="shared" si="15"/>
        <v>11404.179999999993</v>
      </c>
      <c r="K196" s="140">
        <f t="shared" si="16"/>
        <v>97.045369954829908</v>
      </c>
    </row>
    <row r="197" spans="1:11" s="61" customFormat="1" ht="18">
      <c r="A197" s="81"/>
      <c r="B197" s="86" t="s">
        <v>53</v>
      </c>
      <c r="C197" s="79">
        <v>992</v>
      </c>
      <c r="D197" s="80" t="s">
        <v>1</v>
      </c>
      <c r="E197" s="80" t="s">
        <v>8</v>
      </c>
      <c r="F197" s="80" t="s">
        <v>274</v>
      </c>
      <c r="G197" s="80"/>
      <c r="H197" s="107">
        <f>H205+H206</f>
        <v>35010</v>
      </c>
      <c r="I197" s="140">
        <v>28650</v>
      </c>
      <c r="J197" s="140">
        <f t="shared" si="15"/>
        <v>6360</v>
      </c>
      <c r="K197" s="140">
        <f t="shared" si="16"/>
        <v>81.833761782347906</v>
      </c>
    </row>
    <row r="198" spans="1:11" s="61" customFormat="1" ht="18" hidden="1">
      <c r="A198" s="81"/>
      <c r="B198" s="86" t="s">
        <v>152</v>
      </c>
      <c r="C198" s="79">
        <v>992</v>
      </c>
      <c r="D198" s="80" t="s">
        <v>1</v>
      </c>
      <c r="E198" s="80" t="s">
        <v>8</v>
      </c>
      <c r="F198" s="80" t="s">
        <v>65</v>
      </c>
      <c r="G198" s="80" t="s">
        <v>153</v>
      </c>
      <c r="H198" s="107">
        <v>0</v>
      </c>
      <c r="I198" s="140"/>
      <c r="J198" s="140">
        <f t="shared" si="15"/>
        <v>0</v>
      </c>
      <c r="K198" s="140" t="e">
        <f t="shared" si="16"/>
        <v>#DIV/0!</v>
      </c>
    </row>
    <row r="199" spans="1:11" s="61" customFormat="1" ht="18" hidden="1">
      <c r="A199" s="81"/>
      <c r="B199" s="86" t="s">
        <v>53</v>
      </c>
      <c r="C199" s="79">
        <v>992</v>
      </c>
      <c r="D199" s="80" t="s">
        <v>1</v>
      </c>
      <c r="E199" s="80" t="s">
        <v>8</v>
      </c>
      <c r="F199" s="80" t="s">
        <v>66</v>
      </c>
      <c r="G199" s="80"/>
      <c r="H199" s="107">
        <f>H200</f>
        <v>0</v>
      </c>
      <c r="I199" s="140"/>
      <c r="J199" s="140">
        <f t="shared" si="15"/>
        <v>0</v>
      </c>
      <c r="K199" s="140" t="e">
        <f t="shared" si="16"/>
        <v>#DIV/0!</v>
      </c>
    </row>
    <row r="200" spans="1:11" s="61" customFormat="1" ht="36" hidden="1">
      <c r="A200" s="81"/>
      <c r="B200" s="86" t="s">
        <v>191</v>
      </c>
      <c r="C200" s="79">
        <v>992</v>
      </c>
      <c r="D200" s="80" t="s">
        <v>1</v>
      </c>
      <c r="E200" s="80" t="s">
        <v>8</v>
      </c>
      <c r="F200" s="80" t="s">
        <v>192</v>
      </c>
      <c r="G200" s="80" t="s">
        <v>109</v>
      </c>
      <c r="H200" s="107"/>
      <c r="I200" s="140"/>
      <c r="J200" s="140">
        <f t="shared" si="15"/>
        <v>0</v>
      </c>
      <c r="K200" s="140" t="e">
        <f t="shared" si="16"/>
        <v>#DIV/0!</v>
      </c>
    </row>
    <row r="201" spans="1:11" s="61" customFormat="1" ht="54" hidden="1" customHeight="1">
      <c r="A201" s="81"/>
      <c r="B201" s="86" t="s">
        <v>69</v>
      </c>
      <c r="C201" s="79">
        <v>992</v>
      </c>
      <c r="D201" s="80" t="s">
        <v>1</v>
      </c>
      <c r="E201" s="80" t="s">
        <v>8</v>
      </c>
      <c r="F201" s="80" t="s">
        <v>68</v>
      </c>
      <c r="G201" s="80"/>
      <c r="H201" s="107">
        <f>H202</f>
        <v>0</v>
      </c>
      <c r="I201" s="140"/>
      <c r="J201" s="140">
        <f t="shared" si="15"/>
        <v>0</v>
      </c>
      <c r="K201" s="140" t="e">
        <f t="shared" si="16"/>
        <v>#DIV/0!</v>
      </c>
    </row>
    <row r="202" spans="1:11" s="61" customFormat="1" ht="32.25" hidden="1" customHeight="1">
      <c r="A202" s="81"/>
      <c r="B202" s="86" t="s">
        <v>152</v>
      </c>
      <c r="C202" s="79">
        <v>992</v>
      </c>
      <c r="D202" s="80" t="s">
        <v>1</v>
      </c>
      <c r="E202" s="80" t="s">
        <v>8</v>
      </c>
      <c r="F202" s="80" t="s">
        <v>68</v>
      </c>
      <c r="G202" s="80" t="s">
        <v>153</v>
      </c>
      <c r="H202" s="107">
        <v>0</v>
      </c>
      <c r="I202" s="140"/>
      <c r="J202" s="140">
        <f t="shared" si="15"/>
        <v>0</v>
      </c>
      <c r="K202" s="140" t="e">
        <f t="shared" si="16"/>
        <v>#DIV/0!</v>
      </c>
    </row>
    <row r="203" spans="1:11" s="61" customFormat="1" ht="64.5" hidden="1" customHeight="1">
      <c r="A203" s="81"/>
      <c r="B203" s="86" t="s">
        <v>193</v>
      </c>
      <c r="C203" s="79">
        <v>992</v>
      </c>
      <c r="D203" s="80" t="s">
        <v>1</v>
      </c>
      <c r="E203" s="80" t="s">
        <v>8</v>
      </c>
      <c r="F203" s="80" t="s">
        <v>194</v>
      </c>
      <c r="G203" s="80"/>
      <c r="H203" s="107">
        <f>H204</f>
        <v>0</v>
      </c>
      <c r="I203" s="140"/>
      <c r="J203" s="140">
        <f t="shared" si="15"/>
        <v>0</v>
      </c>
      <c r="K203" s="140" t="e">
        <f t="shared" si="16"/>
        <v>#DIV/0!</v>
      </c>
    </row>
    <row r="204" spans="1:11" s="61" customFormat="1" ht="18.75" hidden="1" customHeight="1">
      <c r="A204" s="81"/>
      <c r="B204" s="86" t="s">
        <v>152</v>
      </c>
      <c r="C204" s="79">
        <v>992</v>
      </c>
      <c r="D204" s="80" t="s">
        <v>1</v>
      </c>
      <c r="E204" s="80" t="s">
        <v>8</v>
      </c>
      <c r="F204" s="80" t="s">
        <v>194</v>
      </c>
      <c r="G204" s="80" t="s">
        <v>153</v>
      </c>
      <c r="H204" s="107"/>
      <c r="I204" s="140"/>
      <c r="J204" s="140">
        <f t="shared" si="15"/>
        <v>0</v>
      </c>
      <c r="K204" s="140" t="e">
        <f t="shared" si="16"/>
        <v>#DIV/0!</v>
      </c>
    </row>
    <row r="205" spans="1:11" s="61" customFormat="1" ht="54">
      <c r="A205" s="81"/>
      <c r="B205" s="86" t="s">
        <v>130</v>
      </c>
      <c r="C205" s="79">
        <v>992</v>
      </c>
      <c r="D205" s="80" t="s">
        <v>1</v>
      </c>
      <c r="E205" s="80" t="s">
        <v>8</v>
      </c>
      <c r="F205" s="80" t="s">
        <v>274</v>
      </c>
      <c r="G205" s="80" t="s">
        <v>131</v>
      </c>
      <c r="H205" s="114">
        <v>35010</v>
      </c>
      <c r="I205" s="140">
        <v>28650</v>
      </c>
      <c r="J205" s="140">
        <f t="shared" si="15"/>
        <v>6360</v>
      </c>
      <c r="K205" s="140">
        <f t="shared" ref="K205" si="17">I205/H205*100</f>
        <v>81.833761782347906</v>
      </c>
    </row>
    <row r="206" spans="1:11" s="61" customFormat="1" ht="21" hidden="1" customHeight="1">
      <c r="A206" s="81"/>
      <c r="B206" s="109" t="s">
        <v>170</v>
      </c>
      <c r="C206" s="79">
        <v>992</v>
      </c>
      <c r="D206" s="80" t="s">
        <v>1</v>
      </c>
      <c r="E206" s="80" t="s">
        <v>8</v>
      </c>
      <c r="F206" s="80" t="s">
        <v>190</v>
      </c>
      <c r="G206" s="80" t="s">
        <v>171</v>
      </c>
      <c r="H206" s="107">
        <v>0</v>
      </c>
      <c r="I206" s="140"/>
      <c r="J206" s="140">
        <f t="shared" si="15"/>
        <v>0</v>
      </c>
      <c r="K206" s="140" t="e">
        <f t="shared" si="16"/>
        <v>#DIV/0!</v>
      </c>
    </row>
    <row r="207" spans="1:11" s="61" customFormat="1" ht="77.25" hidden="1" customHeight="1">
      <c r="A207" s="81"/>
      <c r="B207" s="86" t="s">
        <v>198</v>
      </c>
      <c r="C207" s="79">
        <v>992</v>
      </c>
      <c r="D207" s="80" t="s">
        <v>1</v>
      </c>
      <c r="E207" s="80" t="s">
        <v>8</v>
      </c>
      <c r="F207" s="80" t="s">
        <v>273</v>
      </c>
      <c r="G207" s="80"/>
      <c r="H207" s="107">
        <f>H208</f>
        <v>0</v>
      </c>
      <c r="I207" s="140"/>
      <c r="J207" s="140">
        <f t="shared" si="15"/>
        <v>0</v>
      </c>
      <c r="K207" s="140" t="e">
        <f t="shared" si="16"/>
        <v>#DIV/0!</v>
      </c>
    </row>
    <row r="208" spans="1:11" s="61" customFormat="1" ht="54" hidden="1">
      <c r="A208" s="81"/>
      <c r="B208" s="86" t="s">
        <v>130</v>
      </c>
      <c r="C208" s="79">
        <v>992</v>
      </c>
      <c r="D208" s="80" t="s">
        <v>1</v>
      </c>
      <c r="E208" s="80" t="s">
        <v>8</v>
      </c>
      <c r="F208" s="80" t="s">
        <v>273</v>
      </c>
      <c r="G208" s="80" t="s">
        <v>131</v>
      </c>
      <c r="H208" s="107">
        <v>0</v>
      </c>
      <c r="I208" s="140"/>
      <c r="J208" s="140">
        <f t="shared" si="15"/>
        <v>0</v>
      </c>
      <c r="K208" s="140" t="e">
        <f t="shared" si="16"/>
        <v>#DIV/0!</v>
      </c>
    </row>
    <row r="209" spans="1:11" s="61" customFormat="1" ht="54.75" hidden="1" customHeight="1">
      <c r="A209" s="81"/>
      <c r="B209" s="119" t="s">
        <v>195</v>
      </c>
      <c r="C209" s="79">
        <v>992</v>
      </c>
      <c r="D209" s="80" t="s">
        <v>1</v>
      </c>
      <c r="E209" s="80" t="s">
        <v>8</v>
      </c>
      <c r="F209" s="80" t="s">
        <v>196</v>
      </c>
      <c r="G209" s="80" t="s">
        <v>197</v>
      </c>
      <c r="H209" s="107">
        <v>0</v>
      </c>
      <c r="I209" s="140"/>
      <c r="J209" s="140">
        <f t="shared" si="15"/>
        <v>0</v>
      </c>
      <c r="K209" s="140" t="e">
        <f t="shared" si="16"/>
        <v>#DIV/0!</v>
      </c>
    </row>
    <row r="210" spans="1:11" s="61" customFormat="1" ht="77.25" hidden="1" customHeight="1">
      <c r="A210" s="81"/>
      <c r="B210" s="86" t="s">
        <v>198</v>
      </c>
      <c r="C210" s="79">
        <v>992</v>
      </c>
      <c r="D210" s="80" t="s">
        <v>1</v>
      </c>
      <c r="E210" s="80" t="s">
        <v>8</v>
      </c>
      <c r="F210" s="80" t="s">
        <v>199</v>
      </c>
      <c r="G210" s="80"/>
      <c r="H210" s="107">
        <f>H211</f>
        <v>0</v>
      </c>
      <c r="I210" s="136"/>
      <c r="J210" s="140">
        <f t="shared" si="15"/>
        <v>0</v>
      </c>
      <c r="K210" s="140" t="e">
        <f t="shared" si="16"/>
        <v>#DIV/0!</v>
      </c>
    </row>
    <row r="211" spans="1:11" s="61" customFormat="1" ht="77.25" hidden="1" customHeight="1">
      <c r="A211" s="81"/>
      <c r="B211" s="86" t="s">
        <v>198</v>
      </c>
      <c r="C211" s="79">
        <v>992</v>
      </c>
      <c r="D211" s="80" t="s">
        <v>1</v>
      </c>
      <c r="E211" s="80" t="s">
        <v>8</v>
      </c>
      <c r="F211" s="80" t="s">
        <v>200</v>
      </c>
      <c r="G211" s="80"/>
      <c r="H211" s="107">
        <f>H212</f>
        <v>0</v>
      </c>
      <c r="I211" s="140"/>
      <c r="J211" s="140">
        <f t="shared" si="15"/>
        <v>0</v>
      </c>
      <c r="K211" s="140" t="e">
        <f t="shared" si="16"/>
        <v>#DIV/0!</v>
      </c>
    </row>
    <row r="212" spans="1:11" s="61" customFormat="1" ht="18" hidden="1">
      <c r="A212" s="81"/>
      <c r="B212" s="86" t="s">
        <v>152</v>
      </c>
      <c r="C212" s="79">
        <v>992</v>
      </c>
      <c r="D212" s="80" t="s">
        <v>1</v>
      </c>
      <c r="E212" s="80" t="s">
        <v>8</v>
      </c>
      <c r="F212" s="80" t="s">
        <v>200</v>
      </c>
      <c r="G212" s="80" t="s">
        <v>153</v>
      </c>
      <c r="H212" s="107">
        <v>0</v>
      </c>
      <c r="I212" s="140"/>
      <c r="J212" s="140">
        <f t="shared" si="15"/>
        <v>0</v>
      </c>
      <c r="K212" s="140" t="e">
        <f t="shared" si="16"/>
        <v>#DIV/0!</v>
      </c>
    </row>
    <row r="213" spans="1:11" s="61" customFormat="1" ht="72">
      <c r="A213" s="81"/>
      <c r="B213" s="86" t="s">
        <v>198</v>
      </c>
      <c r="C213" s="79">
        <v>992</v>
      </c>
      <c r="D213" s="80" t="s">
        <v>1</v>
      </c>
      <c r="E213" s="80" t="s">
        <v>8</v>
      </c>
      <c r="F213" s="80" t="s">
        <v>362</v>
      </c>
      <c r="G213" s="80"/>
      <c r="H213" s="107">
        <f>H214</f>
        <v>300000</v>
      </c>
      <c r="I213" s="140">
        <f>I214</f>
        <v>298723.7</v>
      </c>
      <c r="J213" s="140">
        <f t="shared" ref="J213:J214" si="18">H213-I213</f>
        <v>1276.2999999999884</v>
      </c>
      <c r="K213" s="140">
        <f t="shared" ref="K213:K214" si="19">I213/H213*100</f>
        <v>99.574566666666669</v>
      </c>
    </row>
    <row r="214" spans="1:11" s="61" customFormat="1" ht="54">
      <c r="A214" s="81"/>
      <c r="B214" s="86" t="str">
        <f>B205</f>
        <v>Закупка товаров, работ и услуг для государственных (муниципальных)нужд</v>
      </c>
      <c r="C214" s="79">
        <v>992</v>
      </c>
      <c r="D214" s="80" t="s">
        <v>1</v>
      </c>
      <c r="E214" s="80" t="s">
        <v>8</v>
      </c>
      <c r="F214" s="80" t="s">
        <v>362</v>
      </c>
      <c r="G214" s="80" t="s">
        <v>131</v>
      </c>
      <c r="H214" s="107">
        <v>300000</v>
      </c>
      <c r="I214" s="140">
        <v>298723.7</v>
      </c>
      <c r="J214" s="140">
        <f t="shared" si="18"/>
        <v>1276.2999999999884</v>
      </c>
      <c r="K214" s="140">
        <f t="shared" si="19"/>
        <v>99.574566666666669</v>
      </c>
    </row>
    <row r="215" spans="1:11" s="61" customFormat="1" ht="17.399999999999999">
      <c r="A215" s="81"/>
      <c r="B215" s="115" t="s">
        <v>10</v>
      </c>
      <c r="C215" s="73">
        <v>992</v>
      </c>
      <c r="D215" s="82" t="s">
        <v>2</v>
      </c>
      <c r="E215" s="82" t="s">
        <v>23</v>
      </c>
      <c r="F215" s="82"/>
      <c r="G215" s="82"/>
      <c r="H215" s="70">
        <f>H216</f>
        <v>16000</v>
      </c>
      <c r="I215" s="139">
        <f>I216</f>
        <v>16000</v>
      </c>
      <c r="J215" s="139">
        <f t="shared" si="15"/>
        <v>0</v>
      </c>
      <c r="K215" s="139">
        <f t="shared" si="16"/>
        <v>100</v>
      </c>
    </row>
    <row r="216" spans="1:11" s="61" customFormat="1" ht="34.5" customHeight="1">
      <c r="A216" s="83"/>
      <c r="B216" s="86" t="s">
        <v>11</v>
      </c>
      <c r="C216" s="79">
        <v>992</v>
      </c>
      <c r="D216" s="80" t="s">
        <v>2</v>
      </c>
      <c r="E216" s="80" t="s">
        <v>2</v>
      </c>
      <c r="F216" s="80"/>
      <c r="G216" s="80"/>
      <c r="H216" s="107">
        <f>H218</f>
        <v>16000</v>
      </c>
      <c r="I216" s="140">
        <f>I217+I222</f>
        <v>16000</v>
      </c>
      <c r="J216" s="140">
        <f t="shared" si="15"/>
        <v>0</v>
      </c>
      <c r="K216" s="140">
        <f t="shared" si="16"/>
        <v>100</v>
      </c>
    </row>
    <row r="217" spans="1:11" s="61" customFormat="1" ht="54">
      <c r="A217" s="83"/>
      <c r="B217" s="86" t="s">
        <v>201</v>
      </c>
      <c r="C217" s="79">
        <v>992</v>
      </c>
      <c r="D217" s="80" t="s">
        <v>2</v>
      </c>
      <c r="E217" s="80" t="s">
        <v>2</v>
      </c>
      <c r="F217" s="80" t="s">
        <v>147</v>
      </c>
      <c r="G217" s="80"/>
      <c r="H217" s="107">
        <f>H218</f>
        <v>16000</v>
      </c>
      <c r="I217" s="140">
        <f>I218</f>
        <v>16000</v>
      </c>
      <c r="J217" s="140">
        <f t="shared" si="15"/>
        <v>0</v>
      </c>
      <c r="K217" s="140">
        <f t="shared" si="16"/>
        <v>100</v>
      </c>
    </row>
    <row r="218" spans="1:11" s="61" customFormat="1" ht="35.25" customHeight="1">
      <c r="A218" s="81"/>
      <c r="B218" s="86" t="s">
        <v>272</v>
      </c>
      <c r="C218" s="79">
        <v>992</v>
      </c>
      <c r="D218" s="80" t="s">
        <v>2</v>
      </c>
      <c r="E218" s="80" t="s">
        <v>2</v>
      </c>
      <c r="F218" s="80" t="s">
        <v>271</v>
      </c>
      <c r="G218" s="80"/>
      <c r="H218" s="107">
        <f>H219+H222</f>
        <v>16000</v>
      </c>
      <c r="I218" s="140">
        <f>I219</f>
        <v>16000</v>
      </c>
      <c r="J218" s="140">
        <f t="shared" si="15"/>
        <v>0</v>
      </c>
      <c r="K218" s="140">
        <f t="shared" si="16"/>
        <v>100</v>
      </c>
    </row>
    <row r="219" spans="1:11" s="61" customFormat="1" ht="36.9" customHeight="1">
      <c r="A219" s="81"/>
      <c r="B219" s="86" t="s">
        <v>91</v>
      </c>
      <c r="C219" s="79">
        <v>992</v>
      </c>
      <c r="D219" s="80" t="s">
        <v>2</v>
      </c>
      <c r="E219" s="80" t="s">
        <v>2</v>
      </c>
      <c r="F219" s="80" t="s">
        <v>270</v>
      </c>
      <c r="G219" s="80"/>
      <c r="H219" s="107">
        <f>H220</f>
        <v>16000</v>
      </c>
      <c r="I219" s="140">
        <f>I220</f>
        <v>16000</v>
      </c>
      <c r="J219" s="140">
        <f t="shared" si="15"/>
        <v>0</v>
      </c>
      <c r="K219" s="140">
        <f t="shared" si="16"/>
        <v>100</v>
      </c>
    </row>
    <row r="220" spans="1:11" s="61" customFormat="1" ht="54">
      <c r="A220" s="81"/>
      <c r="B220" s="86" t="s">
        <v>130</v>
      </c>
      <c r="C220" s="79">
        <v>992</v>
      </c>
      <c r="D220" s="80" t="s">
        <v>2</v>
      </c>
      <c r="E220" s="80" t="s">
        <v>2</v>
      </c>
      <c r="F220" s="80" t="s">
        <v>270</v>
      </c>
      <c r="G220" s="80" t="s">
        <v>131</v>
      </c>
      <c r="H220" s="114">
        <v>16000</v>
      </c>
      <c r="I220" s="140">
        <v>16000</v>
      </c>
      <c r="J220" s="140">
        <f t="shared" si="15"/>
        <v>0</v>
      </c>
      <c r="K220" s="140">
        <f t="shared" si="16"/>
        <v>100</v>
      </c>
    </row>
    <row r="221" spans="1:11" s="61" customFormat="1" ht="18" hidden="1" customHeight="1">
      <c r="A221" s="81"/>
      <c r="B221" s="86" t="s">
        <v>203</v>
      </c>
      <c r="C221" s="79">
        <v>992</v>
      </c>
      <c r="D221" s="80" t="s">
        <v>2</v>
      </c>
      <c r="E221" s="80" t="s">
        <v>2</v>
      </c>
      <c r="F221" s="80" t="s">
        <v>51</v>
      </c>
      <c r="G221" s="80"/>
      <c r="H221" s="107">
        <f>H222</f>
        <v>0</v>
      </c>
      <c r="I221" s="140"/>
      <c r="J221" s="140">
        <f t="shared" si="15"/>
        <v>0</v>
      </c>
      <c r="K221" s="140" t="e">
        <f t="shared" si="16"/>
        <v>#DIV/0!</v>
      </c>
    </row>
    <row r="222" spans="1:11" s="61" customFormat="1" ht="72" hidden="1" customHeight="1">
      <c r="A222" s="81"/>
      <c r="B222" s="118" t="s">
        <v>204</v>
      </c>
      <c r="C222" s="55">
        <v>992</v>
      </c>
      <c r="D222" s="56" t="s">
        <v>2</v>
      </c>
      <c r="E222" s="56" t="s">
        <v>2</v>
      </c>
      <c r="F222" s="56" t="s">
        <v>269</v>
      </c>
      <c r="G222" s="56"/>
      <c r="H222" s="107">
        <f>H223</f>
        <v>0</v>
      </c>
      <c r="I222" s="140">
        <f>I223</f>
        <v>0</v>
      </c>
      <c r="J222" s="140">
        <f t="shared" si="15"/>
        <v>0</v>
      </c>
      <c r="K222" s="140" t="e">
        <f t="shared" si="16"/>
        <v>#DIV/0!</v>
      </c>
    </row>
    <row r="223" spans="1:11" s="61" customFormat="1" ht="21.75" hidden="1" customHeight="1">
      <c r="A223" s="81"/>
      <c r="B223" s="86" t="s">
        <v>132</v>
      </c>
      <c r="C223" s="55">
        <v>992</v>
      </c>
      <c r="D223" s="56" t="s">
        <v>2</v>
      </c>
      <c r="E223" s="56" t="s">
        <v>2</v>
      </c>
      <c r="F223" s="56" t="s">
        <v>269</v>
      </c>
      <c r="G223" s="56" t="s">
        <v>133</v>
      </c>
      <c r="H223" s="107"/>
      <c r="I223" s="140"/>
      <c r="J223" s="140">
        <f t="shared" si="15"/>
        <v>0</v>
      </c>
      <c r="K223" s="140" t="e">
        <f t="shared" si="16"/>
        <v>#DIV/0!</v>
      </c>
    </row>
    <row r="224" spans="1:11" s="61" customFormat="1" ht="17.399999999999999">
      <c r="A224" s="74"/>
      <c r="B224" s="115" t="s">
        <v>205</v>
      </c>
      <c r="C224" s="73">
        <v>992</v>
      </c>
      <c r="D224" s="82" t="s">
        <v>4</v>
      </c>
      <c r="E224" s="82" t="s">
        <v>23</v>
      </c>
      <c r="F224" s="82"/>
      <c r="G224" s="82"/>
      <c r="H224" s="70">
        <f>H225+H254</f>
        <v>5010100</v>
      </c>
      <c r="I224" s="139">
        <f>I225+I254</f>
        <v>4989856.66</v>
      </c>
      <c r="J224" s="139">
        <f t="shared" si="15"/>
        <v>20243.339999999851</v>
      </c>
      <c r="K224" s="139">
        <f t="shared" si="16"/>
        <v>99.595949382247866</v>
      </c>
    </row>
    <row r="225" spans="1:11" s="61" customFormat="1" ht="18">
      <c r="A225" s="78"/>
      <c r="B225" s="86" t="s">
        <v>9</v>
      </c>
      <c r="C225" s="79">
        <v>992</v>
      </c>
      <c r="D225" s="80" t="s">
        <v>4</v>
      </c>
      <c r="E225" s="80" t="s">
        <v>6</v>
      </c>
      <c r="F225" s="80"/>
      <c r="G225" s="79"/>
      <c r="H225" s="107">
        <f>H226+H247</f>
        <v>4910533</v>
      </c>
      <c r="I225" s="140">
        <f>I226</f>
        <v>4890289.66</v>
      </c>
      <c r="J225" s="140">
        <f t="shared" si="15"/>
        <v>20243.339999999851</v>
      </c>
      <c r="K225" s="140">
        <f t="shared" si="16"/>
        <v>99.587756766933452</v>
      </c>
    </row>
    <row r="226" spans="1:11" s="61" customFormat="1" ht="93" customHeight="1">
      <c r="A226" s="78"/>
      <c r="B226" s="86" t="s">
        <v>252</v>
      </c>
      <c r="C226" s="79">
        <v>992</v>
      </c>
      <c r="D226" s="80" t="s">
        <v>4</v>
      </c>
      <c r="E226" s="80" t="s">
        <v>6</v>
      </c>
      <c r="F226" s="80" t="s">
        <v>251</v>
      </c>
      <c r="G226" s="80"/>
      <c r="H226" s="107">
        <f>H229+H240</f>
        <v>4910533</v>
      </c>
      <c r="I226" s="140">
        <f>I229+I240</f>
        <v>4890289.66</v>
      </c>
      <c r="J226" s="140">
        <f t="shared" si="15"/>
        <v>20243.339999999851</v>
      </c>
      <c r="K226" s="140">
        <f t="shared" si="16"/>
        <v>99.587756766933452</v>
      </c>
    </row>
    <row r="227" spans="1:11" s="61" customFormat="1" ht="70.5" hidden="1" customHeight="1">
      <c r="A227" s="81"/>
      <c r="B227" s="117" t="s">
        <v>206</v>
      </c>
      <c r="C227" s="79">
        <v>992</v>
      </c>
      <c r="D227" s="80" t="s">
        <v>4</v>
      </c>
      <c r="E227" s="80" t="s">
        <v>6</v>
      </c>
      <c r="F227" s="80" t="s">
        <v>207</v>
      </c>
      <c r="G227" s="80"/>
      <c r="H227" s="107">
        <f>H228</f>
        <v>0</v>
      </c>
      <c r="I227" s="140"/>
      <c r="J227" s="140">
        <f t="shared" si="15"/>
        <v>0</v>
      </c>
      <c r="K227" s="140" t="e">
        <f t="shared" si="16"/>
        <v>#DIV/0!</v>
      </c>
    </row>
    <row r="228" spans="1:11" s="61" customFormat="1" ht="42" hidden="1" customHeight="1">
      <c r="A228" s="81"/>
      <c r="B228" s="86" t="s">
        <v>101</v>
      </c>
      <c r="C228" s="79">
        <v>992</v>
      </c>
      <c r="D228" s="80" t="s">
        <v>4</v>
      </c>
      <c r="E228" s="80" t="s">
        <v>6</v>
      </c>
      <c r="F228" s="80" t="s">
        <v>207</v>
      </c>
      <c r="G228" s="80" t="s">
        <v>208</v>
      </c>
      <c r="H228" s="107">
        <v>0</v>
      </c>
      <c r="I228" s="140"/>
      <c r="J228" s="140">
        <f t="shared" si="15"/>
        <v>0</v>
      </c>
      <c r="K228" s="140" t="e">
        <f t="shared" si="16"/>
        <v>#DIV/0!</v>
      </c>
    </row>
    <row r="229" spans="1:11" s="61" customFormat="1" ht="20.25" customHeight="1">
      <c r="A229" s="81"/>
      <c r="B229" s="86" t="s">
        <v>209</v>
      </c>
      <c r="C229" s="79">
        <v>992</v>
      </c>
      <c r="D229" s="80" t="s">
        <v>4</v>
      </c>
      <c r="E229" s="80" t="s">
        <v>6</v>
      </c>
      <c r="F229" s="80" t="s">
        <v>268</v>
      </c>
      <c r="G229" s="80"/>
      <c r="H229" s="107">
        <f>H230+H232+H234+H238+H236</f>
        <v>3990648.23</v>
      </c>
      <c r="I229" s="140">
        <f>I230+I236+I238</f>
        <v>3970404.89</v>
      </c>
      <c r="J229" s="140">
        <f t="shared" si="15"/>
        <v>20243.339999999851</v>
      </c>
      <c r="K229" s="140">
        <f t="shared" si="16"/>
        <v>99.492730533154514</v>
      </c>
    </row>
    <row r="230" spans="1:11" s="61" customFormat="1" ht="54">
      <c r="A230" s="81"/>
      <c r="B230" s="86" t="s">
        <v>210</v>
      </c>
      <c r="C230" s="79">
        <v>992</v>
      </c>
      <c r="D230" s="80" t="s">
        <v>4</v>
      </c>
      <c r="E230" s="80" t="s">
        <v>6</v>
      </c>
      <c r="F230" s="80" t="s">
        <v>267</v>
      </c>
      <c r="G230" s="80"/>
      <c r="H230" s="107">
        <f>H231</f>
        <v>3990648.23</v>
      </c>
      <c r="I230" s="140">
        <f>I231</f>
        <v>3970404.89</v>
      </c>
      <c r="J230" s="140">
        <f t="shared" si="15"/>
        <v>20243.339999999851</v>
      </c>
      <c r="K230" s="140">
        <f t="shared" si="16"/>
        <v>99.492730533154514</v>
      </c>
    </row>
    <row r="231" spans="1:11" s="61" customFormat="1" ht="74.25" customHeight="1">
      <c r="A231" s="81"/>
      <c r="B231" s="86" t="s">
        <v>211</v>
      </c>
      <c r="C231" s="79">
        <v>992</v>
      </c>
      <c r="D231" s="80" t="s">
        <v>4</v>
      </c>
      <c r="E231" s="80" t="s">
        <v>6</v>
      </c>
      <c r="F231" s="80" t="s">
        <v>267</v>
      </c>
      <c r="G231" s="80" t="s">
        <v>212</v>
      </c>
      <c r="H231" s="114">
        <v>3990648.23</v>
      </c>
      <c r="I231" s="140">
        <v>3970404.89</v>
      </c>
      <c r="J231" s="140">
        <f t="shared" si="15"/>
        <v>20243.339999999851</v>
      </c>
      <c r="K231" s="140">
        <f t="shared" si="16"/>
        <v>99.492730533154514</v>
      </c>
    </row>
    <row r="232" spans="1:11" s="61" customFormat="1" ht="18" hidden="1">
      <c r="A232" s="81"/>
      <c r="B232" s="86" t="s">
        <v>213</v>
      </c>
      <c r="C232" s="79">
        <v>992</v>
      </c>
      <c r="D232" s="80" t="s">
        <v>4</v>
      </c>
      <c r="E232" s="80" t="s">
        <v>6</v>
      </c>
      <c r="F232" s="80" t="s">
        <v>214</v>
      </c>
      <c r="G232" s="80"/>
      <c r="H232" s="107">
        <f>H233</f>
        <v>0</v>
      </c>
      <c r="I232" s="140"/>
      <c r="J232" s="140">
        <f t="shared" si="15"/>
        <v>0</v>
      </c>
      <c r="K232" s="140" t="e">
        <f t="shared" si="16"/>
        <v>#DIV/0!</v>
      </c>
    </row>
    <row r="233" spans="1:11" s="61" customFormat="1" ht="75" hidden="1" customHeight="1">
      <c r="A233" s="81"/>
      <c r="B233" s="86" t="s">
        <v>211</v>
      </c>
      <c r="C233" s="79">
        <v>992</v>
      </c>
      <c r="D233" s="80" t="s">
        <v>4</v>
      </c>
      <c r="E233" s="80" t="s">
        <v>6</v>
      </c>
      <c r="F233" s="80" t="s">
        <v>214</v>
      </c>
      <c r="G233" s="80" t="s">
        <v>212</v>
      </c>
      <c r="H233" s="107">
        <v>0</v>
      </c>
      <c r="I233" s="140"/>
      <c r="J233" s="140">
        <f t="shared" si="15"/>
        <v>0</v>
      </c>
      <c r="K233" s="140" t="e">
        <f t="shared" si="16"/>
        <v>#DIV/0!</v>
      </c>
    </row>
    <row r="234" spans="1:11" s="61" customFormat="1" ht="57" hidden="1" customHeight="1">
      <c r="A234" s="81"/>
      <c r="B234" s="86" t="s">
        <v>266</v>
      </c>
      <c r="C234" s="79">
        <v>992</v>
      </c>
      <c r="D234" s="80" t="s">
        <v>4</v>
      </c>
      <c r="E234" s="80" t="s">
        <v>6</v>
      </c>
      <c r="F234" s="80" t="s">
        <v>265</v>
      </c>
      <c r="G234" s="80"/>
      <c r="H234" s="107">
        <f>H235</f>
        <v>0</v>
      </c>
      <c r="I234" s="140"/>
      <c r="J234" s="140">
        <f t="shared" si="15"/>
        <v>0</v>
      </c>
      <c r="K234" s="140" t="e">
        <f t="shared" si="16"/>
        <v>#DIV/0!</v>
      </c>
    </row>
    <row r="235" spans="1:11" s="61" customFormat="1" ht="36" hidden="1">
      <c r="A235" s="81"/>
      <c r="B235" s="86" t="str">
        <f>B245</f>
        <v>Субсидии бюджетным учреждениям на иные цели</v>
      </c>
      <c r="C235" s="79">
        <v>992</v>
      </c>
      <c r="D235" s="80" t="s">
        <v>4</v>
      </c>
      <c r="E235" s="80" t="s">
        <v>6</v>
      </c>
      <c r="F235" s="80" t="s">
        <v>265</v>
      </c>
      <c r="G235" s="80" t="s">
        <v>212</v>
      </c>
      <c r="H235" s="107">
        <v>0</v>
      </c>
      <c r="I235" s="140"/>
      <c r="J235" s="140">
        <f t="shared" si="15"/>
        <v>0</v>
      </c>
      <c r="K235" s="140" t="e">
        <f t="shared" si="16"/>
        <v>#DIV/0!</v>
      </c>
    </row>
    <row r="236" spans="1:11" s="61" customFormat="1" ht="57.75" hidden="1" customHeight="1">
      <c r="A236" s="81"/>
      <c r="B236" s="86" t="s">
        <v>233</v>
      </c>
      <c r="C236" s="79">
        <v>992</v>
      </c>
      <c r="D236" s="80" t="s">
        <v>4</v>
      </c>
      <c r="E236" s="80" t="s">
        <v>6</v>
      </c>
      <c r="F236" s="80" t="s">
        <v>264</v>
      </c>
      <c r="G236" s="80"/>
      <c r="H236" s="107">
        <f>H237</f>
        <v>0</v>
      </c>
      <c r="I236" s="140">
        <f>I237</f>
        <v>0</v>
      </c>
      <c r="J236" s="140">
        <f t="shared" si="15"/>
        <v>0</v>
      </c>
      <c r="K236" s="140" t="e">
        <f t="shared" si="16"/>
        <v>#DIV/0!</v>
      </c>
    </row>
    <row r="237" spans="1:11" s="61" customFormat="1" ht="90" hidden="1">
      <c r="A237" s="81"/>
      <c r="B237" s="86" t="s">
        <v>211</v>
      </c>
      <c r="C237" s="79">
        <v>992</v>
      </c>
      <c r="D237" s="80" t="s">
        <v>4</v>
      </c>
      <c r="E237" s="80" t="s">
        <v>6</v>
      </c>
      <c r="F237" s="80" t="s">
        <v>264</v>
      </c>
      <c r="G237" s="80" t="s">
        <v>212</v>
      </c>
      <c r="H237" s="107"/>
      <c r="I237" s="140"/>
      <c r="J237" s="140">
        <f t="shared" si="15"/>
        <v>0</v>
      </c>
      <c r="K237" s="140" t="e">
        <f t="shared" si="16"/>
        <v>#DIV/0!</v>
      </c>
    </row>
    <row r="238" spans="1:11" s="61" customFormat="1" ht="38.25" hidden="1" customHeight="1">
      <c r="A238" s="81"/>
      <c r="B238" s="86" t="s">
        <v>102</v>
      </c>
      <c r="C238" s="79">
        <v>992</v>
      </c>
      <c r="D238" s="80" t="s">
        <v>4</v>
      </c>
      <c r="E238" s="80" t="s">
        <v>6</v>
      </c>
      <c r="F238" s="80" t="s">
        <v>263</v>
      </c>
      <c r="G238" s="80"/>
      <c r="H238" s="107">
        <f>H239</f>
        <v>0</v>
      </c>
      <c r="I238" s="140">
        <f>I239</f>
        <v>0</v>
      </c>
      <c r="J238" s="140">
        <f t="shared" si="15"/>
        <v>0</v>
      </c>
      <c r="K238" s="140" t="e">
        <f t="shared" si="16"/>
        <v>#DIV/0!</v>
      </c>
    </row>
    <row r="239" spans="1:11" s="61" customFormat="1" ht="73.5" hidden="1" customHeight="1">
      <c r="A239" s="81"/>
      <c r="B239" s="86" t="s">
        <v>211</v>
      </c>
      <c r="C239" s="79">
        <v>992</v>
      </c>
      <c r="D239" s="80" t="s">
        <v>4</v>
      </c>
      <c r="E239" s="80" t="s">
        <v>6</v>
      </c>
      <c r="F239" s="80" t="s">
        <v>263</v>
      </c>
      <c r="G239" s="80" t="s">
        <v>212</v>
      </c>
      <c r="H239" s="107"/>
      <c r="I239" s="140"/>
      <c r="J239" s="140">
        <f t="shared" ref="J239:J274" si="20">H239-I239</f>
        <v>0</v>
      </c>
      <c r="K239" s="140" t="e">
        <f t="shared" ref="K239:K274" si="21">I239/H239*100</f>
        <v>#DIV/0!</v>
      </c>
    </row>
    <row r="240" spans="1:11" s="61" customFormat="1" ht="18">
      <c r="A240" s="78"/>
      <c r="B240" s="86" t="s">
        <v>215</v>
      </c>
      <c r="C240" s="79">
        <v>992</v>
      </c>
      <c r="D240" s="80" t="s">
        <v>4</v>
      </c>
      <c r="E240" s="80" t="s">
        <v>6</v>
      </c>
      <c r="F240" s="80" t="s">
        <v>262</v>
      </c>
      <c r="G240" s="80"/>
      <c r="H240" s="107">
        <f>H241+H243+H252</f>
        <v>919884.77</v>
      </c>
      <c r="I240" s="140">
        <f>I241+I252</f>
        <v>919884.77</v>
      </c>
      <c r="J240" s="140">
        <f t="shared" si="20"/>
        <v>0</v>
      </c>
      <c r="K240" s="140">
        <f t="shared" si="21"/>
        <v>100</v>
      </c>
    </row>
    <row r="241" spans="1:11" s="61" customFormat="1" ht="54">
      <c r="A241" s="78"/>
      <c r="B241" s="86" t="s">
        <v>210</v>
      </c>
      <c r="C241" s="79">
        <v>992</v>
      </c>
      <c r="D241" s="80" t="s">
        <v>4</v>
      </c>
      <c r="E241" s="80" t="s">
        <v>6</v>
      </c>
      <c r="F241" s="80" t="s">
        <v>261</v>
      </c>
      <c r="G241" s="80"/>
      <c r="H241" s="107">
        <f>H242</f>
        <v>919884.77</v>
      </c>
      <c r="I241" s="140">
        <f>I242</f>
        <v>919884.77</v>
      </c>
      <c r="J241" s="140">
        <f t="shared" si="20"/>
        <v>0</v>
      </c>
      <c r="K241" s="140">
        <f t="shared" si="21"/>
        <v>100</v>
      </c>
    </row>
    <row r="242" spans="1:11" s="61" customFormat="1" ht="76.5" customHeight="1">
      <c r="A242" s="78"/>
      <c r="B242" s="86" t="s">
        <v>211</v>
      </c>
      <c r="C242" s="79">
        <v>992</v>
      </c>
      <c r="D242" s="80" t="s">
        <v>4</v>
      </c>
      <c r="E242" s="80" t="s">
        <v>6</v>
      </c>
      <c r="F242" s="80" t="s">
        <v>261</v>
      </c>
      <c r="G242" s="80" t="s">
        <v>212</v>
      </c>
      <c r="H242" s="114">
        <v>919884.77</v>
      </c>
      <c r="I242" s="140">
        <v>919884.77</v>
      </c>
      <c r="J242" s="140">
        <f t="shared" si="20"/>
        <v>0</v>
      </c>
      <c r="K242" s="140">
        <f t="shared" si="21"/>
        <v>100</v>
      </c>
    </row>
    <row r="243" spans="1:11" s="61" customFormat="1" ht="36.75" hidden="1" customHeight="1">
      <c r="A243" s="81"/>
      <c r="B243" s="86" t="s">
        <v>102</v>
      </c>
      <c r="C243" s="79">
        <v>992</v>
      </c>
      <c r="D243" s="80" t="s">
        <v>4</v>
      </c>
      <c r="E243" s="80" t="s">
        <v>6</v>
      </c>
      <c r="F243" s="80" t="s">
        <v>260</v>
      </c>
      <c r="G243" s="80"/>
      <c r="H243" s="107">
        <f>H246</f>
        <v>0</v>
      </c>
      <c r="I243" s="140"/>
      <c r="J243" s="140">
        <f t="shared" si="20"/>
        <v>0</v>
      </c>
      <c r="K243" s="140" t="e">
        <f t="shared" si="21"/>
        <v>#DIV/0!</v>
      </c>
    </row>
    <row r="244" spans="1:11" s="61" customFormat="1" ht="18" hidden="1">
      <c r="A244" s="81"/>
      <c r="B244" s="86" t="s">
        <v>100</v>
      </c>
      <c r="C244" s="79">
        <v>992</v>
      </c>
      <c r="D244" s="80" t="s">
        <v>4</v>
      </c>
      <c r="E244" s="80" t="s">
        <v>6</v>
      </c>
      <c r="F244" s="80" t="s">
        <v>216</v>
      </c>
      <c r="G244" s="80"/>
      <c r="H244" s="107">
        <f>H245</f>
        <v>0</v>
      </c>
      <c r="I244" s="140"/>
      <c r="J244" s="140">
        <f t="shared" si="20"/>
        <v>0</v>
      </c>
      <c r="K244" s="140" t="e">
        <f t="shared" si="21"/>
        <v>#DIV/0!</v>
      </c>
    </row>
    <row r="245" spans="1:11" s="61" customFormat="1" ht="36" hidden="1">
      <c r="A245" s="81"/>
      <c r="B245" s="86" t="s">
        <v>101</v>
      </c>
      <c r="C245" s="79">
        <v>992</v>
      </c>
      <c r="D245" s="80" t="s">
        <v>4</v>
      </c>
      <c r="E245" s="80" t="s">
        <v>6</v>
      </c>
      <c r="F245" s="80" t="s">
        <v>216</v>
      </c>
      <c r="G245" s="80" t="s">
        <v>208</v>
      </c>
      <c r="H245" s="107">
        <v>0</v>
      </c>
      <c r="I245" s="140"/>
      <c r="J245" s="140">
        <f t="shared" si="20"/>
        <v>0</v>
      </c>
      <c r="K245" s="140" t="e">
        <f t="shared" si="21"/>
        <v>#DIV/0!</v>
      </c>
    </row>
    <row r="246" spans="1:11" s="61" customFormat="1" ht="74.25" hidden="1" customHeight="1">
      <c r="A246" s="81"/>
      <c r="B246" s="86" t="s">
        <v>211</v>
      </c>
      <c r="C246" s="79">
        <v>992</v>
      </c>
      <c r="D246" s="80" t="s">
        <v>4</v>
      </c>
      <c r="E246" s="80" t="s">
        <v>6</v>
      </c>
      <c r="F246" s="80" t="s">
        <v>260</v>
      </c>
      <c r="G246" s="80" t="s">
        <v>212</v>
      </c>
      <c r="H246" s="107">
        <v>0</v>
      </c>
      <c r="I246" s="140"/>
      <c r="J246" s="140">
        <f t="shared" si="20"/>
        <v>0</v>
      </c>
      <c r="K246" s="140" t="e">
        <f t="shared" si="21"/>
        <v>#DIV/0!</v>
      </c>
    </row>
    <row r="247" spans="1:11" s="61" customFormat="1" ht="72" hidden="1">
      <c r="A247" s="81"/>
      <c r="B247" s="86" t="s">
        <v>259</v>
      </c>
      <c r="C247" s="79">
        <v>992</v>
      </c>
      <c r="D247" s="80" t="s">
        <v>4</v>
      </c>
      <c r="E247" s="80" t="s">
        <v>6</v>
      </c>
      <c r="F247" s="80" t="s">
        <v>258</v>
      </c>
      <c r="G247" s="80"/>
      <c r="H247" s="107">
        <f>H250+H248</f>
        <v>0</v>
      </c>
      <c r="I247" s="140"/>
      <c r="J247" s="140">
        <f t="shared" si="20"/>
        <v>0</v>
      </c>
      <c r="K247" s="140" t="e">
        <f t="shared" si="21"/>
        <v>#DIV/0!</v>
      </c>
    </row>
    <row r="248" spans="1:11" s="61" customFormat="1" ht="72" hidden="1" customHeight="1">
      <c r="A248" s="81"/>
      <c r="B248" s="86" t="str">
        <f>B256</f>
        <v>МВЦП "Охрана и сохранение объектов культурного наследия местного значения"</v>
      </c>
      <c r="C248" s="79">
        <v>992</v>
      </c>
      <c r="D248" s="80" t="s">
        <v>4</v>
      </c>
      <c r="E248" s="80" t="s">
        <v>6</v>
      </c>
      <c r="F248" s="80" t="s">
        <v>258</v>
      </c>
      <c r="G248" s="80" t="s">
        <v>212</v>
      </c>
      <c r="H248" s="107">
        <v>0</v>
      </c>
      <c r="I248" s="140"/>
      <c r="J248" s="140">
        <f t="shared" si="20"/>
        <v>0</v>
      </c>
      <c r="K248" s="140" t="e">
        <f t="shared" si="21"/>
        <v>#DIV/0!</v>
      </c>
    </row>
    <row r="249" spans="1:11" s="61" customFormat="1" ht="76.5" hidden="1" customHeight="1">
      <c r="A249" s="81"/>
      <c r="B249" s="86" t="s">
        <v>211</v>
      </c>
      <c r="C249" s="79">
        <v>992</v>
      </c>
      <c r="D249" s="80" t="s">
        <v>4</v>
      </c>
      <c r="E249" s="80" t="s">
        <v>6</v>
      </c>
      <c r="F249" s="80" t="s">
        <v>257</v>
      </c>
      <c r="G249" s="80" t="s">
        <v>212</v>
      </c>
      <c r="H249" s="107">
        <v>0</v>
      </c>
      <c r="I249" s="140"/>
      <c r="J249" s="140">
        <f t="shared" si="20"/>
        <v>0</v>
      </c>
      <c r="K249" s="140" t="e">
        <f t="shared" si="21"/>
        <v>#DIV/0!</v>
      </c>
    </row>
    <row r="250" spans="1:11" s="61" customFormat="1" ht="74.25" hidden="1" customHeight="1">
      <c r="A250" s="78"/>
      <c r="B250" s="86" t="s">
        <v>256</v>
      </c>
      <c r="C250" s="79">
        <v>992</v>
      </c>
      <c r="D250" s="80" t="s">
        <v>4</v>
      </c>
      <c r="E250" s="80" t="s">
        <v>6</v>
      </c>
      <c r="F250" s="80" t="s">
        <v>255</v>
      </c>
      <c r="G250" s="80"/>
      <c r="H250" s="107">
        <f>H251</f>
        <v>0</v>
      </c>
      <c r="I250" s="140"/>
      <c r="J250" s="140">
        <f t="shared" si="20"/>
        <v>0</v>
      </c>
      <c r="K250" s="140" t="e">
        <f t="shared" si="21"/>
        <v>#DIV/0!</v>
      </c>
    </row>
    <row r="251" spans="1:11" s="61" customFormat="1" ht="74.25" hidden="1" customHeight="1">
      <c r="A251" s="78"/>
      <c r="B251" s="86" t="s">
        <v>211</v>
      </c>
      <c r="C251" s="79">
        <v>992</v>
      </c>
      <c r="D251" s="80" t="s">
        <v>4</v>
      </c>
      <c r="E251" s="80" t="s">
        <v>6</v>
      </c>
      <c r="F251" s="80" t="s">
        <v>255</v>
      </c>
      <c r="G251" s="80" t="s">
        <v>212</v>
      </c>
      <c r="H251" s="107">
        <v>0</v>
      </c>
      <c r="I251" s="140"/>
      <c r="J251" s="140">
        <f t="shared" si="20"/>
        <v>0</v>
      </c>
      <c r="K251" s="140" t="e">
        <f t="shared" si="21"/>
        <v>#DIV/0!</v>
      </c>
    </row>
    <row r="252" spans="1:11" s="61" customFormat="1" ht="37.5" hidden="1" customHeight="1">
      <c r="A252" s="78"/>
      <c r="B252" s="86" t="s">
        <v>102</v>
      </c>
      <c r="C252" s="79">
        <v>992</v>
      </c>
      <c r="D252" s="80" t="s">
        <v>4</v>
      </c>
      <c r="E252" s="80" t="s">
        <v>6</v>
      </c>
      <c r="F252" s="80" t="s">
        <v>254</v>
      </c>
      <c r="G252" s="80"/>
      <c r="H252" s="107">
        <f>H253</f>
        <v>0</v>
      </c>
      <c r="I252" s="140">
        <f>I253</f>
        <v>0</v>
      </c>
      <c r="J252" s="140">
        <f t="shared" si="20"/>
        <v>0</v>
      </c>
      <c r="K252" s="140" t="e">
        <f t="shared" si="21"/>
        <v>#DIV/0!</v>
      </c>
    </row>
    <row r="253" spans="1:11" s="61" customFormat="1" ht="71.25" hidden="1" customHeight="1">
      <c r="A253" s="78"/>
      <c r="B253" s="86" t="s">
        <v>211</v>
      </c>
      <c r="C253" s="79">
        <v>992</v>
      </c>
      <c r="D253" s="80" t="s">
        <v>4</v>
      </c>
      <c r="E253" s="80" t="s">
        <v>6</v>
      </c>
      <c r="F253" s="80" t="s">
        <v>254</v>
      </c>
      <c r="G253" s="80" t="s">
        <v>212</v>
      </c>
      <c r="H253" s="107"/>
      <c r="I253" s="140"/>
      <c r="J253" s="140">
        <f t="shared" si="20"/>
        <v>0</v>
      </c>
      <c r="K253" s="140" t="e">
        <f t="shared" si="21"/>
        <v>#DIV/0!</v>
      </c>
    </row>
    <row r="254" spans="1:11" s="61" customFormat="1" ht="36" customHeight="1">
      <c r="A254" s="81"/>
      <c r="B254" s="116" t="s">
        <v>253</v>
      </c>
      <c r="C254" s="73">
        <v>992</v>
      </c>
      <c r="D254" s="82" t="s">
        <v>4</v>
      </c>
      <c r="E254" s="82" t="s">
        <v>18</v>
      </c>
      <c r="F254" s="82"/>
      <c r="G254" s="82"/>
      <c r="H254" s="70">
        <f t="shared" ref="H254:I257" si="22">H255</f>
        <v>99567</v>
      </c>
      <c r="I254" s="139">
        <f t="shared" si="22"/>
        <v>99567</v>
      </c>
      <c r="J254" s="139">
        <f t="shared" si="20"/>
        <v>0</v>
      </c>
      <c r="K254" s="139">
        <f t="shared" si="21"/>
        <v>100</v>
      </c>
    </row>
    <row r="255" spans="1:11" s="61" customFormat="1" ht="108.75" customHeight="1">
      <c r="A255" s="81"/>
      <c r="B255" s="86" t="s">
        <v>252</v>
      </c>
      <c r="C255" s="79">
        <v>992</v>
      </c>
      <c r="D255" s="80" t="s">
        <v>4</v>
      </c>
      <c r="E255" s="80" t="s">
        <v>18</v>
      </c>
      <c r="F255" s="80" t="s">
        <v>251</v>
      </c>
      <c r="G255" s="80"/>
      <c r="H255" s="107">
        <f t="shared" si="22"/>
        <v>99567</v>
      </c>
      <c r="I255" s="140">
        <f t="shared" si="22"/>
        <v>99567</v>
      </c>
      <c r="J255" s="140">
        <f t="shared" si="20"/>
        <v>0</v>
      </c>
      <c r="K255" s="140">
        <f t="shared" si="21"/>
        <v>100</v>
      </c>
    </row>
    <row r="256" spans="1:11" s="61" customFormat="1" ht="54" customHeight="1">
      <c r="A256" s="81"/>
      <c r="B256" s="86" t="s">
        <v>250</v>
      </c>
      <c r="C256" s="79">
        <v>992</v>
      </c>
      <c r="D256" s="80" t="s">
        <v>4</v>
      </c>
      <c r="E256" s="80" t="s">
        <v>18</v>
      </c>
      <c r="F256" s="80" t="s">
        <v>249</v>
      </c>
      <c r="G256" s="80"/>
      <c r="H256" s="107">
        <f t="shared" si="22"/>
        <v>99567</v>
      </c>
      <c r="I256" s="140">
        <f t="shared" si="22"/>
        <v>99567</v>
      </c>
      <c r="J256" s="140">
        <f t="shared" si="20"/>
        <v>0</v>
      </c>
      <c r="K256" s="140">
        <f t="shared" si="21"/>
        <v>100</v>
      </c>
    </row>
    <row r="257" spans="1:11" s="61" customFormat="1" ht="54" customHeight="1">
      <c r="A257" s="81"/>
      <c r="B257" s="86" t="s">
        <v>248</v>
      </c>
      <c r="C257" s="79">
        <v>992</v>
      </c>
      <c r="D257" s="80" t="s">
        <v>4</v>
      </c>
      <c r="E257" s="80" t="s">
        <v>18</v>
      </c>
      <c r="F257" s="80" t="s">
        <v>247</v>
      </c>
      <c r="G257" s="80"/>
      <c r="H257" s="107">
        <f t="shared" si="22"/>
        <v>99567</v>
      </c>
      <c r="I257" s="140">
        <f t="shared" si="22"/>
        <v>99567</v>
      </c>
      <c r="J257" s="140">
        <f t="shared" si="20"/>
        <v>0</v>
      </c>
      <c r="K257" s="140">
        <f t="shared" si="21"/>
        <v>100</v>
      </c>
    </row>
    <row r="258" spans="1:11" s="61" customFormat="1" ht="70.5" customHeight="1">
      <c r="A258" s="81"/>
      <c r="B258" s="86" t="s">
        <v>211</v>
      </c>
      <c r="C258" s="79">
        <v>992</v>
      </c>
      <c r="D258" s="80" t="s">
        <v>4</v>
      </c>
      <c r="E258" s="80" t="s">
        <v>18</v>
      </c>
      <c r="F258" s="80" t="s">
        <v>247</v>
      </c>
      <c r="G258" s="80" t="s">
        <v>212</v>
      </c>
      <c r="H258" s="107">
        <v>99567</v>
      </c>
      <c r="I258" s="140">
        <v>99567</v>
      </c>
      <c r="J258" s="140">
        <f t="shared" si="20"/>
        <v>0</v>
      </c>
      <c r="K258" s="140">
        <f t="shared" si="21"/>
        <v>100</v>
      </c>
    </row>
    <row r="259" spans="1:11" s="61" customFormat="1" ht="18.75" hidden="1" customHeight="1">
      <c r="A259" s="89"/>
      <c r="B259" s="115" t="s">
        <v>217</v>
      </c>
      <c r="C259" s="73">
        <v>992</v>
      </c>
      <c r="D259" s="82" t="s">
        <v>3</v>
      </c>
      <c r="E259" s="82" t="s">
        <v>23</v>
      </c>
      <c r="F259" s="82"/>
      <c r="G259" s="82"/>
      <c r="H259" s="70">
        <f>H260+H264</f>
        <v>0</v>
      </c>
      <c r="I259" s="139">
        <f>I260</f>
        <v>0</v>
      </c>
      <c r="J259" s="139">
        <f t="shared" si="20"/>
        <v>0</v>
      </c>
      <c r="K259" s="139" t="e">
        <f t="shared" si="21"/>
        <v>#DIV/0!</v>
      </c>
    </row>
    <row r="260" spans="1:11" s="61" customFormat="1" ht="18" hidden="1">
      <c r="A260" s="78"/>
      <c r="B260" s="86" t="s">
        <v>218</v>
      </c>
      <c r="C260" s="79">
        <v>992</v>
      </c>
      <c r="D260" s="80" t="s">
        <v>3</v>
      </c>
      <c r="E260" s="80" t="s">
        <v>6</v>
      </c>
      <c r="F260" s="80"/>
      <c r="G260" s="80"/>
      <c r="H260" s="107">
        <f>H261</f>
        <v>0</v>
      </c>
      <c r="I260" s="140">
        <f>I261</f>
        <v>0</v>
      </c>
      <c r="J260" s="140">
        <f t="shared" si="20"/>
        <v>0</v>
      </c>
      <c r="K260" s="140" t="e">
        <f t="shared" si="21"/>
        <v>#DIV/0!</v>
      </c>
    </row>
    <row r="261" spans="1:11" s="61" customFormat="1" ht="36.75" hidden="1" customHeight="1">
      <c r="A261" s="81"/>
      <c r="B261" s="86" t="s">
        <v>219</v>
      </c>
      <c r="C261" s="79">
        <v>992</v>
      </c>
      <c r="D261" s="80" t="s">
        <v>3</v>
      </c>
      <c r="E261" s="80" t="s">
        <v>6</v>
      </c>
      <c r="F261" s="80" t="s">
        <v>246</v>
      </c>
      <c r="G261" s="80"/>
      <c r="H261" s="107">
        <f>H262</f>
        <v>0</v>
      </c>
      <c r="I261" s="140">
        <f>I263</f>
        <v>0</v>
      </c>
      <c r="J261" s="140">
        <f t="shared" si="20"/>
        <v>0</v>
      </c>
      <c r="K261" s="140" t="e">
        <f t="shared" si="21"/>
        <v>#DIV/0!</v>
      </c>
    </row>
    <row r="262" spans="1:11" s="61" customFormat="1" ht="36" hidden="1" customHeight="1">
      <c r="A262" s="81"/>
      <c r="B262" s="86" t="s">
        <v>54</v>
      </c>
      <c r="C262" s="79">
        <v>992</v>
      </c>
      <c r="D262" s="80" t="s">
        <v>3</v>
      </c>
      <c r="E262" s="80" t="s">
        <v>6</v>
      </c>
      <c r="F262" s="80" t="s">
        <v>245</v>
      </c>
      <c r="G262" s="80"/>
      <c r="H262" s="107">
        <f>H263</f>
        <v>0</v>
      </c>
      <c r="I262" s="140"/>
      <c r="J262" s="140">
        <f t="shared" si="20"/>
        <v>0</v>
      </c>
      <c r="K262" s="140" t="e">
        <f t="shared" si="21"/>
        <v>#DIV/0!</v>
      </c>
    </row>
    <row r="263" spans="1:11" s="61" customFormat="1" ht="37.5" hidden="1" customHeight="1">
      <c r="A263" s="81"/>
      <c r="B263" s="86" t="s">
        <v>221</v>
      </c>
      <c r="C263" s="79">
        <v>992</v>
      </c>
      <c r="D263" s="80" t="s">
        <v>3</v>
      </c>
      <c r="E263" s="80" t="s">
        <v>6</v>
      </c>
      <c r="F263" s="80" t="s">
        <v>245</v>
      </c>
      <c r="G263" s="80"/>
      <c r="H263" s="107">
        <f>H268</f>
        <v>0</v>
      </c>
      <c r="I263" s="140">
        <f>I268</f>
        <v>0</v>
      </c>
      <c r="J263" s="140">
        <f t="shared" si="20"/>
        <v>0</v>
      </c>
      <c r="K263" s="140" t="e">
        <f t="shared" si="21"/>
        <v>#DIV/0!</v>
      </c>
    </row>
    <row r="264" spans="1:11" s="61" customFormat="1" ht="18" hidden="1">
      <c r="A264" s="81"/>
      <c r="B264" s="115" t="s">
        <v>222</v>
      </c>
      <c r="C264" s="73">
        <v>992</v>
      </c>
      <c r="D264" s="82" t="s">
        <v>3</v>
      </c>
      <c r="E264" s="82" t="s">
        <v>7</v>
      </c>
      <c r="F264" s="82"/>
      <c r="G264" s="82"/>
      <c r="H264" s="70">
        <f>H265</f>
        <v>0</v>
      </c>
      <c r="I264" s="140"/>
      <c r="J264" s="140">
        <f t="shared" si="20"/>
        <v>0</v>
      </c>
      <c r="K264" s="140" t="e">
        <f t="shared" si="21"/>
        <v>#DIV/0!</v>
      </c>
    </row>
    <row r="265" spans="1:11" s="61" customFormat="1" ht="36" hidden="1">
      <c r="A265" s="81"/>
      <c r="B265" s="86" t="s">
        <v>203</v>
      </c>
      <c r="C265" s="79">
        <v>992</v>
      </c>
      <c r="D265" s="80" t="s">
        <v>3</v>
      </c>
      <c r="E265" s="80" t="s">
        <v>7</v>
      </c>
      <c r="F265" s="80" t="s">
        <v>51</v>
      </c>
      <c r="G265" s="80"/>
      <c r="H265" s="107">
        <f>H266</f>
        <v>0</v>
      </c>
      <c r="I265" s="140"/>
      <c r="J265" s="140">
        <f t="shared" si="20"/>
        <v>0</v>
      </c>
      <c r="K265" s="140" t="e">
        <f t="shared" si="21"/>
        <v>#DIV/0!</v>
      </c>
    </row>
    <row r="266" spans="1:11" s="61" customFormat="1" ht="75.75" hidden="1" customHeight="1">
      <c r="A266" s="81"/>
      <c r="B266" s="86" t="s">
        <v>223</v>
      </c>
      <c r="C266" s="79">
        <v>992</v>
      </c>
      <c r="D266" s="80" t="s">
        <v>3</v>
      </c>
      <c r="E266" s="80" t="s">
        <v>7</v>
      </c>
      <c r="F266" s="80" t="s">
        <v>224</v>
      </c>
      <c r="G266" s="80"/>
      <c r="H266" s="107">
        <f>H267</f>
        <v>0</v>
      </c>
      <c r="I266" s="140"/>
      <c r="J266" s="140">
        <f t="shared" si="20"/>
        <v>0</v>
      </c>
      <c r="K266" s="140" t="e">
        <f t="shared" si="21"/>
        <v>#DIV/0!</v>
      </c>
    </row>
    <row r="267" spans="1:11" s="61" customFormat="1" ht="18" hidden="1">
      <c r="A267" s="81"/>
      <c r="B267" s="86" t="s">
        <v>152</v>
      </c>
      <c r="C267" s="79">
        <v>992</v>
      </c>
      <c r="D267" s="80" t="s">
        <v>3</v>
      </c>
      <c r="E267" s="80" t="s">
        <v>7</v>
      </c>
      <c r="F267" s="80" t="s">
        <v>224</v>
      </c>
      <c r="G267" s="80" t="s">
        <v>153</v>
      </c>
      <c r="H267" s="107">
        <v>0</v>
      </c>
      <c r="I267" s="140"/>
      <c r="J267" s="140">
        <f t="shared" si="20"/>
        <v>0</v>
      </c>
      <c r="K267" s="140" t="e">
        <f t="shared" si="21"/>
        <v>#DIV/0!</v>
      </c>
    </row>
    <row r="268" spans="1:11" s="61" customFormat="1" ht="54" hidden="1">
      <c r="A268" s="81"/>
      <c r="B268" s="86" t="s">
        <v>130</v>
      </c>
      <c r="C268" s="79">
        <v>992</v>
      </c>
      <c r="D268" s="80" t="s">
        <v>3</v>
      </c>
      <c r="E268" s="80" t="s">
        <v>6</v>
      </c>
      <c r="F268" s="80" t="s">
        <v>245</v>
      </c>
      <c r="G268" s="80" t="s">
        <v>131</v>
      </c>
      <c r="H268" s="114"/>
      <c r="I268" s="140"/>
      <c r="J268" s="140">
        <f t="shared" si="20"/>
        <v>0</v>
      </c>
      <c r="K268" s="140" t="e">
        <f t="shared" si="21"/>
        <v>#DIV/0!</v>
      </c>
    </row>
    <row r="269" spans="1:11" ht="21" customHeight="1">
      <c r="A269" s="74"/>
      <c r="B269" s="115" t="s">
        <v>104</v>
      </c>
      <c r="C269" s="73">
        <v>992</v>
      </c>
      <c r="D269" s="82" t="s">
        <v>62</v>
      </c>
      <c r="E269" s="82" t="s">
        <v>23</v>
      </c>
      <c r="F269" s="82"/>
      <c r="G269" s="82"/>
      <c r="H269" s="70">
        <f t="shared" ref="H269:I273" si="23">H270</f>
        <v>173202.3</v>
      </c>
      <c r="I269" s="142">
        <f t="shared" si="23"/>
        <v>162350</v>
      </c>
      <c r="J269" s="139">
        <f t="shared" si="20"/>
        <v>10852.299999999988</v>
      </c>
      <c r="K269" s="139">
        <f t="shared" si="21"/>
        <v>93.734321080031862</v>
      </c>
    </row>
    <row r="270" spans="1:11" ht="36.75" customHeight="1">
      <c r="A270" s="83"/>
      <c r="B270" s="86" t="s">
        <v>225</v>
      </c>
      <c r="C270" s="79">
        <v>992</v>
      </c>
      <c r="D270" s="80" t="s">
        <v>62</v>
      </c>
      <c r="E270" s="80" t="s">
        <v>18</v>
      </c>
      <c r="F270" s="80"/>
      <c r="G270" s="80"/>
      <c r="H270" s="107">
        <f t="shared" si="23"/>
        <v>173202.3</v>
      </c>
      <c r="I270" s="143">
        <f t="shared" si="23"/>
        <v>162350</v>
      </c>
      <c r="J270" s="140">
        <f t="shared" si="20"/>
        <v>10852.299999999988</v>
      </c>
      <c r="K270" s="140">
        <f t="shared" si="21"/>
        <v>93.734321080031862</v>
      </c>
    </row>
    <row r="271" spans="1:11" ht="54">
      <c r="A271" s="74"/>
      <c r="B271" s="86" t="s">
        <v>244</v>
      </c>
      <c r="C271" s="79">
        <v>992</v>
      </c>
      <c r="D271" s="80" t="s">
        <v>62</v>
      </c>
      <c r="E271" s="80" t="s">
        <v>18</v>
      </c>
      <c r="F271" s="80" t="s">
        <v>125</v>
      </c>
      <c r="G271" s="80"/>
      <c r="H271" s="107">
        <f t="shared" si="23"/>
        <v>173202.3</v>
      </c>
      <c r="I271" s="143">
        <f t="shared" si="23"/>
        <v>162350</v>
      </c>
      <c r="J271" s="140">
        <f t="shared" si="20"/>
        <v>10852.299999999988</v>
      </c>
      <c r="K271" s="140">
        <f t="shared" si="21"/>
        <v>93.734321080031862</v>
      </c>
    </row>
    <row r="272" spans="1:11" ht="54">
      <c r="A272" s="74"/>
      <c r="B272" s="86" t="s">
        <v>226</v>
      </c>
      <c r="C272" s="79">
        <v>992</v>
      </c>
      <c r="D272" s="80" t="s">
        <v>62</v>
      </c>
      <c r="E272" s="80" t="s">
        <v>18</v>
      </c>
      <c r="F272" s="80" t="s">
        <v>243</v>
      </c>
      <c r="G272" s="80"/>
      <c r="H272" s="107">
        <f t="shared" si="23"/>
        <v>173202.3</v>
      </c>
      <c r="I272" s="143">
        <f t="shared" si="23"/>
        <v>162350</v>
      </c>
      <c r="J272" s="140">
        <f t="shared" si="20"/>
        <v>10852.299999999988</v>
      </c>
      <c r="K272" s="140">
        <f t="shared" si="21"/>
        <v>93.734321080031862</v>
      </c>
    </row>
    <row r="273" spans="1:11" ht="38.25" customHeight="1">
      <c r="A273" s="74"/>
      <c r="B273" s="86" t="s">
        <v>146</v>
      </c>
      <c r="C273" s="79">
        <v>992</v>
      </c>
      <c r="D273" s="80" t="s">
        <v>62</v>
      </c>
      <c r="E273" s="80" t="s">
        <v>18</v>
      </c>
      <c r="F273" s="80" t="s">
        <v>242</v>
      </c>
      <c r="G273" s="80"/>
      <c r="H273" s="107">
        <f t="shared" si="23"/>
        <v>173202.3</v>
      </c>
      <c r="I273" s="143">
        <f t="shared" si="23"/>
        <v>162350</v>
      </c>
      <c r="J273" s="140">
        <f t="shared" si="20"/>
        <v>10852.299999999988</v>
      </c>
      <c r="K273" s="140">
        <f t="shared" si="21"/>
        <v>93.734321080031862</v>
      </c>
    </row>
    <row r="274" spans="1:11" ht="54">
      <c r="A274" s="74"/>
      <c r="B274" s="86" t="s">
        <v>130</v>
      </c>
      <c r="C274" s="79">
        <v>992</v>
      </c>
      <c r="D274" s="80" t="s">
        <v>62</v>
      </c>
      <c r="E274" s="80" t="s">
        <v>18</v>
      </c>
      <c r="F274" s="80" t="s">
        <v>242</v>
      </c>
      <c r="G274" s="80" t="s">
        <v>131</v>
      </c>
      <c r="H274" s="114">
        <v>173202.3</v>
      </c>
      <c r="I274" s="143">
        <v>162350</v>
      </c>
      <c r="J274" s="140">
        <f t="shared" si="20"/>
        <v>10852.299999999988</v>
      </c>
      <c r="K274" s="140">
        <f t="shared" si="21"/>
        <v>93.734321080031862</v>
      </c>
    </row>
    <row r="275" spans="1:11" s="102" customFormat="1" ht="18">
      <c r="A275" s="74"/>
      <c r="B275" s="149"/>
      <c r="C275" s="98"/>
      <c r="D275" s="99"/>
      <c r="E275" s="99"/>
      <c r="F275" s="99"/>
      <c r="G275" s="99"/>
      <c r="H275" s="100"/>
      <c r="I275" s="101"/>
      <c r="J275" s="101"/>
    </row>
    <row r="276" spans="1:11" ht="18">
      <c r="A276" s="103" t="s">
        <v>227</v>
      </c>
      <c r="B276" s="90"/>
      <c r="H276" s="97"/>
    </row>
    <row r="277" spans="1:11" ht="18">
      <c r="A277" s="104" t="s">
        <v>351</v>
      </c>
      <c r="B277" s="90"/>
      <c r="H277" s="105"/>
    </row>
    <row r="278" spans="1:11" ht="18">
      <c r="A278" s="104" t="s">
        <v>113</v>
      </c>
      <c r="H278" s="112"/>
      <c r="J278" s="112" t="s">
        <v>349</v>
      </c>
    </row>
  </sheetData>
  <mergeCells count="14">
    <mergeCell ref="I12:I13"/>
    <mergeCell ref="J12:J13"/>
    <mergeCell ref="K12:K13"/>
    <mergeCell ref="H2:K2"/>
    <mergeCell ref="H3:K3"/>
    <mergeCell ref="H4:K4"/>
    <mergeCell ref="H5:K5"/>
    <mergeCell ref="H7:K7"/>
    <mergeCell ref="B10:J10"/>
    <mergeCell ref="A12:A13"/>
    <mergeCell ref="B12:B13"/>
    <mergeCell ref="D12:G12"/>
    <mergeCell ref="H12:H13"/>
    <mergeCell ref="C9:H9"/>
  </mergeCells>
  <printOptions horizontalCentered="1"/>
  <pageMargins left="1.1811023622047245" right="0.39370078740157483" top="0.59055118110236227" bottom="0.78740157480314965" header="0.31496062992125984" footer="0.31496062992125984"/>
  <pageSetup paperSize="9" scale="93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источн №3</vt:lpstr>
      <vt:lpstr>ФК</vt:lpstr>
      <vt:lpstr>№5</vt:lpstr>
      <vt:lpstr>'источн №3'!Заголовки_для_печати</vt:lpstr>
      <vt:lpstr>ФК!Заголовки_для_печати</vt:lpstr>
      <vt:lpstr>№5!Область_печати</vt:lpstr>
      <vt:lpstr>ФК!Область_печати</vt:lpstr>
    </vt:vector>
  </TitlesOfParts>
  <Company>df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</dc:creator>
  <cp:lastModifiedBy>User</cp:lastModifiedBy>
  <cp:lastPrinted>2016-06-15T07:56:28Z</cp:lastPrinted>
  <dcterms:created xsi:type="dcterms:W3CDTF">2002-09-30T07:49:23Z</dcterms:created>
  <dcterms:modified xsi:type="dcterms:W3CDTF">2016-06-15T07:56:33Z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1517227067</vt:i4>
  </property>
  <property fmtid="{D5CDD505-2E9C-101B-9397-08002B2CF9AE}" pid="3" name="_EmailSubject">
    <vt:lpwstr/>
  </property>
  <property fmtid="{D5CDD505-2E9C-101B-9397-08002B2CF9AE}" pid="4" name="_AuthorEmail">
    <vt:lpwstr>budget@DEPFIN</vt:lpwstr>
  </property>
  <property fmtid="{D5CDD505-2E9C-101B-9397-08002B2CF9AE}" pid="5" name="_AuthorEmailDisplayName">
    <vt:lpwstr>Бюджетный отдел (к.541)</vt:lpwstr>
  </property>
  <property fmtid="{D5CDD505-2E9C-101B-9397-08002B2CF9AE}" pid="6" name="_ReviewingToolsShownOnce">
    <vt:lpwstr/>
  </property>
</Properties>
</file>